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45" windowWidth="22995" windowHeight="10035"/>
  </bookViews>
  <sheets>
    <sheet name="Sady_tradycyjne" sheetId="1" r:id="rId1"/>
    <sheet name="Lista" sheetId="2" r:id="rId2"/>
  </sheets>
  <definedNames>
    <definedName name="_xlnm._FilterDatabase" localSheetId="0" hidden="1">Sady_tradycyjne!$B$8:$H$48</definedName>
    <definedName name="_xlnm.Criteria" localSheetId="0">Sady_tradycyjne!$B$9</definedName>
    <definedName name="_xlnm.Print_Area" localSheetId="0">Sady_tradycyjne!$C$1:$H$48</definedName>
  </definedNames>
  <calcPr calcId="145621"/>
</workbook>
</file>

<file path=xl/calcChain.xml><?xml version="1.0" encoding="utf-8"?>
<calcChain xmlns="http://schemas.openxmlformats.org/spreadsheetml/2006/main">
  <c r="B9" i="1" l="1"/>
  <c r="S9" i="1"/>
  <c r="T9" i="1"/>
  <c r="U9" i="1"/>
  <c r="V9" i="1"/>
  <c r="W9" i="1"/>
  <c r="B10" i="1"/>
  <c r="Q10" i="1"/>
  <c r="J17" i="1" s="1"/>
  <c r="H6" i="1" s="1"/>
  <c r="S10" i="1"/>
  <c r="T10" i="1"/>
  <c r="U10" i="1"/>
  <c r="V10" i="1"/>
  <c r="W10" i="1"/>
  <c r="B11" i="1"/>
  <c r="S11" i="1"/>
  <c r="T11" i="1"/>
  <c r="U11" i="1"/>
  <c r="V11" i="1"/>
  <c r="W11" i="1"/>
  <c r="B12" i="1"/>
  <c r="Q12" i="1"/>
  <c r="J10" i="1" s="1"/>
  <c r="S12" i="1"/>
  <c r="T12" i="1"/>
  <c r="U12" i="1"/>
  <c r="V12" i="1"/>
  <c r="W12" i="1"/>
  <c r="B13" i="1"/>
  <c r="S13" i="1"/>
  <c r="T13" i="1"/>
  <c r="U13" i="1"/>
  <c r="V13" i="1"/>
  <c r="W13" i="1"/>
  <c r="B14" i="1"/>
  <c r="Q14" i="1"/>
  <c r="S14" i="1"/>
  <c r="T14" i="1"/>
  <c r="U14" i="1"/>
  <c r="V14" i="1"/>
  <c r="W14" i="1"/>
  <c r="B15" i="1"/>
  <c r="Q15" i="1"/>
  <c r="S15" i="1"/>
  <c r="T15" i="1"/>
  <c r="U15" i="1"/>
  <c r="V15" i="1"/>
  <c r="W15" i="1"/>
  <c r="B16" i="1"/>
  <c r="S16" i="1"/>
  <c r="T16" i="1"/>
  <c r="U16" i="1"/>
  <c r="V16" i="1"/>
  <c r="W16" i="1"/>
  <c r="B17" i="1"/>
  <c r="S17" i="1"/>
  <c r="T17" i="1"/>
  <c r="U17" i="1"/>
  <c r="V17" i="1"/>
  <c r="W17" i="1"/>
  <c r="B18" i="1"/>
  <c r="S18" i="1"/>
  <c r="T18" i="1"/>
  <c r="U18" i="1"/>
  <c r="V18" i="1"/>
  <c r="W18" i="1"/>
  <c r="B19" i="1"/>
  <c r="S19" i="1"/>
  <c r="T19" i="1"/>
  <c r="U19" i="1"/>
  <c r="V19" i="1"/>
  <c r="W19" i="1"/>
  <c r="B20" i="1"/>
  <c r="S20" i="1"/>
  <c r="T20" i="1"/>
  <c r="U20" i="1"/>
  <c r="V20" i="1"/>
  <c r="W20" i="1"/>
  <c r="B21" i="1"/>
  <c r="S21" i="1"/>
  <c r="T21" i="1"/>
  <c r="U21" i="1"/>
  <c r="V21" i="1"/>
  <c r="W21" i="1"/>
  <c r="B22" i="1"/>
  <c r="S22" i="1"/>
  <c r="T22" i="1"/>
  <c r="U22" i="1"/>
  <c r="V22" i="1"/>
  <c r="W22" i="1"/>
  <c r="B23" i="1"/>
  <c r="S23" i="1"/>
  <c r="T23" i="1"/>
  <c r="U23" i="1"/>
  <c r="V23" i="1"/>
  <c r="W23" i="1"/>
  <c r="B24" i="1"/>
  <c r="S24" i="1"/>
  <c r="T24" i="1"/>
  <c r="U24" i="1"/>
  <c r="V24" i="1"/>
  <c r="W24" i="1"/>
  <c r="B25" i="1"/>
  <c r="S25" i="1"/>
  <c r="T25" i="1"/>
  <c r="U25" i="1"/>
  <c r="V25" i="1"/>
  <c r="W25" i="1"/>
  <c r="B26" i="1"/>
  <c r="S26" i="1"/>
  <c r="T26" i="1"/>
  <c r="U26" i="1"/>
  <c r="V26" i="1"/>
  <c r="W26" i="1"/>
  <c r="B27" i="1"/>
  <c r="S27" i="1"/>
  <c r="T27" i="1"/>
  <c r="U27" i="1"/>
  <c r="V27" i="1"/>
  <c r="W27" i="1"/>
  <c r="B28" i="1"/>
  <c r="S28" i="1"/>
  <c r="T28" i="1"/>
  <c r="U28" i="1"/>
  <c r="V28" i="1"/>
  <c r="W28" i="1"/>
  <c r="B29" i="1"/>
  <c r="S29" i="1"/>
  <c r="T29" i="1"/>
  <c r="U29" i="1"/>
  <c r="V29" i="1"/>
  <c r="W29" i="1"/>
  <c r="B30" i="1"/>
  <c r="S30" i="1"/>
  <c r="T30" i="1"/>
  <c r="U30" i="1"/>
  <c r="V30" i="1"/>
  <c r="W30" i="1"/>
  <c r="B31" i="1"/>
  <c r="S31" i="1"/>
  <c r="T31" i="1"/>
  <c r="U31" i="1"/>
  <c r="V31" i="1"/>
  <c r="W31" i="1"/>
  <c r="B32" i="1"/>
  <c r="S32" i="1"/>
  <c r="T32" i="1"/>
  <c r="U32" i="1"/>
  <c r="V32" i="1"/>
  <c r="W32" i="1"/>
  <c r="B33" i="1"/>
  <c r="S33" i="1"/>
  <c r="T33" i="1"/>
  <c r="U33" i="1"/>
  <c r="V33" i="1"/>
  <c r="W33" i="1"/>
  <c r="B34" i="1"/>
  <c r="S34" i="1"/>
  <c r="T34" i="1"/>
  <c r="U34" i="1"/>
  <c r="V34" i="1"/>
  <c r="W34" i="1"/>
  <c r="B35" i="1"/>
  <c r="S35" i="1"/>
  <c r="T35" i="1"/>
  <c r="U35" i="1"/>
  <c r="V35" i="1"/>
  <c r="W35" i="1"/>
  <c r="B36" i="1"/>
  <c r="S36" i="1"/>
  <c r="T36" i="1"/>
  <c r="U36" i="1"/>
  <c r="V36" i="1"/>
  <c r="W36" i="1"/>
  <c r="B37" i="1"/>
  <c r="S37" i="1"/>
  <c r="T37" i="1"/>
  <c r="U37" i="1"/>
  <c r="V37" i="1"/>
  <c r="W37" i="1"/>
  <c r="B38" i="1"/>
  <c r="S38" i="1"/>
  <c r="T38" i="1"/>
  <c r="U38" i="1"/>
  <c r="V38" i="1"/>
  <c r="W38" i="1"/>
  <c r="B39" i="1"/>
  <c r="S39" i="1"/>
  <c r="T39" i="1"/>
  <c r="U39" i="1"/>
  <c r="V39" i="1"/>
  <c r="W39" i="1"/>
  <c r="B40" i="1"/>
  <c r="S40" i="1"/>
  <c r="T40" i="1"/>
  <c r="U40" i="1"/>
  <c r="V40" i="1"/>
  <c r="W40" i="1"/>
  <c r="B41" i="1"/>
  <c r="S41" i="1"/>
  <c r="T41" i="1"/>
  <c r="U41" i="1"/>
  <c r="V41" i="1"/>
  <c r="W41" i="1"/>
  <c r="B42" i="1"/>
  <c r="S42" i="1"/>
  <c r="T42" i="1"/>
  <c r="U42" i="1"/>
  <c r="V42" i="1"/>
  <c r="W42" i="1"/>
  <c r="B43" i="1"/>
  <c r="S43" i="1"/>
  <c r="T43" i="1"/>
  <c r="U43" i="1"/>
  <c r="V43" i="1"/>
  <c r="W43" i="1"/>
  <c r="B44" i="1"/>
  <c r="S44" i="1"/>
  <c r="T44" i="1"/>
  <c r="U44" i="1"/>
  <c r="V44" i="1"/>
  <c r="W44" i="1"/>
  <c r="B45" i="1"/>
  <c r="S45" i="1"/>
  <c r="T45" i="1"/>
  <c r="U45" i="1"/>
  <c r="V45" i="1"/>
  <c r="W45" i="1"/>
  <c r="B46" i="1"/>
  <c r="S46" i="1"/>
  <c r="T46" i="1"/>
  <c r="U46" i="1"/>
  <c r="V46" i="1"/>
  <c r="W46" i="1"/>
  <c r="B47" i="1"/>
  <c r="S47" i="1"/>
  <c r="T47" i="1"/>
  <c r="U47" i="1"/>
  <c r="V47" i="1"/>
  <c r="W47" i="1"/>
  <c r="B48" i="1"/>
  <c r="S48" i="1"/>
  <c r="T48" i="1"/>
  <c r="U48" i="1"/>
  <c r="V48" i="1"/>
  <c r="W48" i="1"/>
  <c r="J12" i="1" l="1"/>
  <c r="J16" i="1" s="1"/>
  <c r="G6" i="1" s="1"/>
  <c r="H5" i="1"/>
  <c r="R16" i="1"/>
  <c r="R39" i="1"/>
  <c r="R48" i="1"/>
  <c r="R42" i="1"/>
  <c r="R36" i="1"/>
  <c r="R32" i="1"/>
  <c r="Q16" i="1"/>
  <c r="J14" i="1" s="1"/>
  <c r="R24" i="1"/>
  <c r="R46" i="1"/>
  <c r="R34" i="1"/>
  <c r="R23" i="1"/>
  <c r="R28" i="1"/>
  <c r="R20" i="1"/>
  <c r="R18" i="1"/>
  <c r="R44" i="1"/>
  <c r="R33" i="1"/>
  <c r="R22" i="1"/>
  <c r="R15" i="1"/>
  <c r="R11" i="1"/>
  <c r="R38" i="1"/>
  <c r="R30" i="1"/>
  <c r="R26" i="1"/>
  <c r="R10" i="1"/>
  <c r="R47" i="1"/>
  <c r="R37" i="1"/>
  <c r="R35" i="1"/>
  <c r="R25" i="1"/>
  <c r="R17" i="1"/>
  <c r="R45" i="1"/>
  <c r="R43" i="1"/>
  <c r="R41" i="1"/>
  <c r="R40" i="1"/>
  <c r="R31" i="1"/>
  <c r="R29" i="1"/>
  <c r="R27" i="1"/>
  <c r="R21" i="1"/>
  <c r="R19" i="1"/>
  <c r="R14" i="1"/>
  <c r="R13" i="1"/>
  <c r="R12" i="1"/>
  <c r="R9" i="1"/>
  <c r="J15" i="1" l="1"/>
  <c r="H4" i="1"/>
  <c r="E5" i="1" s="1"/>
  <c r="J18" i="1" l="1"/>
  <c r="E6" i="1" s="1"/>
  <c r="C6" i="1" s="1"/>
</calcChain>
</file>

<file path=xl/comments1.xml><?xml version="1.0" encoding="utf-8"?>
<comments xmlns="http://schemas.openxmlformats.org/spreadsheetml/2006/main">
  <authors>
    <author>Rafal</author>
    <author>Kiedrowski Bogusław</author>
    <author>LENOVO USER</author>
  </authors>
  <commentList>
    <comment ref="C2" authorId="0">
      <text>
        <r>
          <rPr>
            <b/>
            <sz val="8"/>
            <color indexed="12"/>
            <rFont val="Tahoma"/>
            <family val="2"/>
            <charset val="238"/>
          </rPr>
          <t>1. Wybierz gatunek drzewa z listy.
2. Wybierz odmianę z listy.
3. Wpisz ilość drzew.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Następną odmianę wpisz w kolejnym wierszu.</t>
        </r>
      </text>
    </comment>
    <comment ref="H4" authorId="1">
      <text>
        <r>
          <rPr>
            <b/>
            <sz val="9"/>
            <color indexed="10"/>
            <rFont val="Tahoma"/>
            <family val="2"/>
            <charset val="238"/>
          </rPr>
          <t>Komórka wypełni się sama 
po opracowaniu tabeli.</t>
        </r>
        <r>
          <rPr>
            <b/>
            <sz val="9"/>
            <color indexed="12"/>
            <rFont val="Tahoma"/>
            <family val="2"/>
            <charset val="238"/>
          </rPr>
          <t xml:space="preserve">
Ilość drzew w przeliczeniu
na 1 ha
powinna być </t>
        </r>
        <r>
          <rPr>
            <b/>
            <u/>
            <sz val="9"/>
            <color indexed="12"/>
            <rFont val="Tahoma"/>
            <family val="2"/>
            <charset val="238"/>
          </rPr>
          <t>nie mniejsza
niż 90 sztuk</t>
        </r>
        <r>
          <rPr>
            <b/>
            <sz val="9"/>
            <color indexed="12"/>
            <rFont val="Tahoma"/>
            <family val="2"/>
            <charset val="238"/>
          </rPr>
          <t>.</t>
        </r>
      </text>
    </comment>
    <comment ref="B8" authorId="1">
      <text>
        <r>
          <rPr>
            <b/>
            <sz val="9"/>
            <color indexed="12"/>
            <rFont val="Tahoma"/>
            <family val="2"/>
            <charset val="238"/>
          </rPr>
          <t>Ukryj wiersze puste.</t>
        </r>
        <r>
          <rPr>
            <b/>
            <sz val="8"/>
            <color indexed="12"/>
            <rFont val="Tahoma"/>
            <family val="2"/>
            <charset val="238"/>
          </rPr>
          <t xml:space="preserve"> Możesz to zrobić ręcznie lub</t>
        </r>
        <r>
          <rPr>
            <b/>
            <sz val="9"/>
            <color indexed="81"/>
            <rFont val="Tahoma"/>
            <family val="2"/>
            <charset val="238"/>
          </rPr>
          <t xml:space="preserve">
Możesz użyć filtra - klikając w pozycję </t>
        </r>
        <r>
          <rPr>
            <b/>
            <sz val="9"/>
            <color indexed="12"/>
            <rFont val="Tahoma"/>
            <family val="2"/>
            <charset val="238"/>
          </rPr>
          <t>niepuste (puste)</t>
        </r>
        <r>
          <rPr>
            <b/>
            <sz val="9"/>
            <color indexed="81"/>
            <rFont val="Tahoma"/>
            <family val="2"/>
            <charset val="238"/>
          </rPr>
          <t xml:space="preserve"> ukryjesz wszystkie wiersze niewypełnione.</t>
        </r>
        <r>
          <rPr>
            <b/>
            <sz val="9"/>
            <color indexed="10"/>
            <rFont val="Tahoma"/>
            <family val="2"/>
            <charset val="238"/>
          </rPr>
          <t xml:space="preserve"> TYLKO ZRÓB TO PO WYPEŁNIENIU TABELI</t>
        </r>
        <r>
          <rPr>
            <b/>
            <sz val="9"/>
            <color indexed="81"/>
            <rFont val="Tahoma"/>
            <family val="2"/>
            <charset val="238"/>
          </rPr>
          <t xml:space="preserve"> ;-)
Odkrycie wierszy po kliknięciu </t>
        </r>
        <r>
          <rPr>
            <b/>
            <sz val="9"/>
            <color indexed="12"/>
            <rFont val="Tahoma"/>
            <family val="2"/>
            <charset val="238"/>
          </rPr>
          <t xml:space="preserve">Wszystkie (Zaznacz wszystkie)
</t>
        </r>
      </text>
    </comment>
    <comment ref="C8" authorId="0">
      <text>
        <r>
          <rPr>
            <b/>
            <sz val="10"/>
            <color indexed="12"/>
            <rFont val="Tahoma"/>
            <family val="2"/>
            <charset val="238"/>
          </rPr>
          <t>Wybierz gatunek drzewa z listy.</t>
        </r>
        <r>
          <rPr>
            <b/>
            <sz val="8"/>
            <color indexed="12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Następną odmianę wpisz w kolejnym wierszu.
</t>
        </r>
      </text>
    </comment>
    <comment ref="D8" authorId="1">
      <text>
        <r>
          <rPr>
            <b/>
            <sz val="8"/>
            <color indexed="81"/>
            <rFont val="Tahoma"/>
            <family val="2"/>
            <charset val="238"/>
          </rPr>
          <t>Najpierw wpisz gatunek drzew.</t>
        </r>
      </text>
    </comment>
    <comment ref="G8" authorId="2">
      <text>
        <r>
          <rPr>
            <b/>
            <sz val="8"/>
            <color indexed="81"/>
            <rFont val="Tahoma"/>
            <family val="2"/>
            <charset val="238"/>
          </rPr>
          <t>W tej kolumnie można zaplanować uzupełnienia obsady drzew.
Wpisujemy tylko ilość drzew.
Rok nasadzenia i uwagi wpisujemy w kolumnie po prawej.</t>
        </r>
      </text>
    </comment>
  </commentList>
</comments>
</file>

<file path=xl/sharedStrings.xml><?xml version="1.0" encoding="utf-8"?>
<sst xmlns="http://schemas.openxmlformats.org/spreadsheetml/2006/main" count="436" uniqueCount="201">
  <si>
    <t>Odmiany jabłoni</t>
  </si>
  <si>
    <t>FILTR</t>
  </si>
  <si>
    <t>Gatunek</t>
  </si>
  <si>
    <t>Odmiana</t>
  </si>
  <si>
    <t>Liczba drzew spełniających wymagania</t>
  </si>
  <si>
    <t>Komórki odblokowane do zapisków, obliczeń.</t>
  </si>
  <si>
    <t>Jabłonie</t>
  </si>
  <si>
    <t>Grusze</t>
  </si>
  <si>
    <t>Czereśnie</t>
  </si>
  <si>
    <t>Wiśnie</t>
  </si>
  <si>
    <t>Śliwy</t>
  </si>
  <si>
    <t>Żeleźniak</t>
  </si>
  <si>
    <t>Wiśnie odroślowe lokalne</t>
  </si>
  <si>
    <t>Powierzchnia sadu:</t>
  </si>
  <si>
    <t>Powierzchnia sadu</t>
  </si>
  <si>
    <t>Razem ilość drzew</t>
  </si>
  <si>
    <t>Ilość drzew na 1 ha:</t>
  </si>
  <si>
    <t>1 ar to powierzchnia 10x10 m</t>
  </si>
  <si>
    <t>Odmiany gruszy</t>
  </si>
  <si>
    <t>Odmiany czereśni</t>
  </si>
  <si>
    <t>Odmiany wiśni</t>
  </si>
  <si>
    <t>Odmiany śliw</t>
  </si>
  <si>
    <t>Amanlisa</t>
  </si>
  <si>
    <t>Bladoróżowa</t>
  </si>
  <si>
    <t>Hiszpanka</t>
  </si>
  <si>
    <t>Brzoskwiniowa</t>
  </si>
  <si>
    <t>Bera Boska</t>
  </si>
  <si>
    <t>Czarna Późna</t>
  </si>
  <si>
    <t>Hortensja</t>
  </si>
  <si>
    <t>Fryga</t>
  </si>
  <si>
    <t>Aporta</t>
  </si>
  <si>
    <t>Bera Diela</t>
  </si>
  <si>
    <t>Donissena Żółta</t>
  </si>
  <si>
    <t>Książęca</t>
  </si>
  <si>
    <t>Kirka</t>
  </si>
  <si>
    <t>Babuszkino</t>
  </si>
  <si>
    <t>Bera Liońska</t>
  </si>
  <si>
    <t>Gubeńska</t>
  </si>
  <si>
    <t>Lubaszka</t>
  </si>
  <si>
    <t>Beforest</t>
  </si>
  <si>
    <t>Bera Szara</t>
  </si>
  <si>
    <t>Gubińska Czarna</t>
  </si>
  <si>
    <t>Pożóg 29</t>
  </si>
  <si>
    <t>Mirabelka z Nancy</t>
  </si>
  <si>
    <t>Bera Ulmska</t>
  </si>
  <si>
    <t>Kanarkowa</t>
  </si>
  <si>
    <t>Szklanka Wielka</t>
  </si>
  <si>
    <t>Renkloda Zielona</t>
  </si>
  <si>
    <t>Boiken</t>
  </si>
  <si>
    <t>Kassina</t>
  </si>
  <si>
    <t>Wczesna Ludwika</t>
  </si>
  <si>
    <t>Bukówka</t>
  </si>
  <si>
    <t>Bojka</t>
  </si>
  <si>
    <t>Kozerska</t>
  </si>
  <si>
    <t>Włoszakowice</t>
  </si>
  <si>
    <t>Cellini</t>
  </si>
  <si>
    <t>Cytrynówka</t>
  </si>
  <si>
    <t>Kunzego</t>
  </si>
  <si>
    <t>Wróble</t>
  </si>
  <si>
    <t xml:space="preserve"> </t>
  </si>
  <si>
    <t>Cesarz Wilhelm</t>
  </si>
  <si>
    <t>Diuszesa Wczesna</t>
  </si>
  <si>
    <t>Lotka Trzebnicka</t>
  </si>
  <si>
    <t>Charłamowska</t>
  </si>
  <si>
    <t>Dobra Ludwika</t>
  </si>
  <si>
    <t>Merla</t>
  </si>
  <si>
    <t>Dobra Szara</t>
  </si>
  <si>
    <t>Miodówka</t>
  </si>
  <si>
    <t>Cyganka</t>
  </si>
  <si>
    <t>Przybrodzka</t>
  </si>
  <si>
    <t>Dziekanka Lipcowa</t>
  </si>
  <si>
    <t>Sercówka Nieszawska</t>
  </si>
  <si>
    <t>Czarnodrzewne</t>
  </si>
  <si>
    <t>Dziekanka Jesienna</t>
  </si>
  <si>
    <t>Czarnoguz</t>
  </si>
  <si>
    <t>Flamandka</t>
  </si>
  <si>
    <t>Wolska</t>
  </si>
  <si>
    <t>Dobry Kmiotek</t>
  </si>
  <si>
    <t>Józefinka</t>
  </si>
  <si>
    <t>Filippa</t>
  </si>
  <si>
    <t>Kalebasa Płocka</t>
  </si>
  <si>
    <t>Gaskońskie Szkarłatne</t>
  </si>
  <si>
    <t>Kongresówka</t>
  </si>
  <si>
    <t>Glogierówka</t>
  </si>
  <si>
    <t>Król Sobieski</t>
  </si>
  <si>
    <t>Grafsztynek Czerwony</t>
  </si>
  <si>
    <t>Księżna Elza</t>
  </si>
  <si>
    <t>Grafsztynek Inflancki</t>
  </si>
  <si>
    <t>Napoleonka</t>
  </si>
  <si>
    <t>Grafsztynek Prawdziwy</t>
  </si>
  <si>
    <t>Owsianka</t>
  </si>
  <si>
    <t>Grahama Jubileuszowe</t>
  </si>
  <si>
    <t>Panienka</t>
  </si>
  <si>
    <t>Grochówka</t>
  </si>
  <si>
    <t>Paryżanka</t>
  </si>
  <si>
    <t>Gruchoty</t>
  </si>
  <si>
    <t>Patawinka</t>
  </si>
  <si>
    <t>Jakub Lebel</t>
  </si>
  <si>
    <t>Pomarańczówka</t>
  </si>
  <si>
    <t>Kalwila Czerwona Jesienna</t>
  </si>
  <si>
    <t>Proboszczówka</t>
  </si>
  <si>
    <t>Pstrągówka</t>
  </si>
  <si>
    <t>Kandil Sinap</t>
  </si>
  <si>
    <t>Pstrągówka Zimowa</t>
  </si>
  <si>
    <t>Kantówka Gdańska</t>
  </si>
  <si>
    <t>Salisbury</t>
  </si>
  <si>
    <t>Kardynalskie</t>
  </si>
  <si>
    <t>Tongrówka</t>
  </si>
  <si>
    <t>Urbanistka</t>
  </si>
  <si>
    <t>Korobówka</t>
  </si>
  <si>
    <t>Winiówka Francuska</t>
  </si>
  <si>
    <t>Kosztela</t>
  </si>
  <si>
    <t>Żyfardka</t>
  </si>
  <si>
    <t>Kronselska</t>
  </si>
  <si>
    <t>Królowa</t>
  </si>
  <si>
    <t>Krótkonóżka Królewska</t>
  </si>
  <si>
    <t>Książę Albrecht Pruski</t>
  </si>
  <si>
    <t>Książęce</t>
  </si>
  <si>
    <t>Kuzynek Buraczek</t>
  </si>
  <si>
    <t>Malinowa Oberlandzka</t>
  </si>
  <si>
    <t>Montwiłłówka</t>
  </si>
  <si>
    <t>Niezrównane Peasgooda</t>
  </si>
  <si>
    <t>Ontario</t>
  </si>
  <si>
    <t>Oliwka Inflancka</t>
  </si>
  <si>
    <t>Papierówka Słodka</t>
  </si>
  <si>
    <t>Pąsówka</t>
  </si>
  <si>
    <t>Pepina Linneusza</t>
  </si>
  <si>
    <t>Pepina Parkera</t>
  </si>
  <si>
    <t>Pepina Ribstona</t>
  </si>
  <si>
    <t>Piękna z Barnaku</t>
  </si>
  <si>
    <t>Piękna z Herrnhut</t>
  </si>
  <si>
    <t>Piękna z Rept</t>
  </si>
  <si>
    <t>Rajewskie</t>
  </si>
  <si>
    <t>Rarytas Śląski</t>
  </si>
  <si>
    <t>Reneta Ananasowa</t>
  </si>
  <si>
    <t>Reneta Baumana</t>
  </si>
  <si>
    <t>Reneta Blenheimska</t>
  </si>
  <si>
    <t>Reneta Gwiazdkowa</t>
  </si>
  <si>
    <t>Reneta Karmelicka</t>
  </si>
  <si>
    <t>Reneta Kasselska</t>
  </si>
  <si>
    <t>Reneta Kulona</t>
  </si>
  <si>
    <t>Reneta Orleańska</t>
  </si>
  <si>
    <t>Reneta Sudecka</t>
  </si>
  <si>
    <t>Reneta Szampańska</t>
  </si>
  <si>
    <t>Reneta Szara</t>
  </si>
  <si>
    <t>Reneta Złota</t>
  </si>
  <si>
    <t>Reneta Zuccalmaglio</t>
  </si>
  <si>
    <t>Różanka Polska</t>
  </si>
  <si>
    <t>Ryszard Żółty</t>
  </si>
  <si>
    <t>Signe Tillisch</t>
  </si>
  <si>
    <t>Suislepper</t>
  </si>
  <si>
    <t>Sztetyna Czerwona</t>
  </si>
  <si>
    <t>Sztetyna Zielona</t>
  </si>
  <si>
    <t>Śmietankowe</t>
  </si>
  <si>
    <t>Titówka</t>
  </si>
  <si>
    <t>Węgierczyk</t>
  </si>
  <si>
    <t>Złotka Kwidzyńska</t>
  </si>
  <si>
    <t>Złota Szlachetna</t>
  </si>
  <si>
    <t>Zorza</t>
  </si>
  <si>
    <t>Ananas Berżeniecki</t>
  </si>
  <si>
    <t>Atonówka Półtorafuntowa</t>
  </si>
  <si>
    <t>Berner</t>
  </si>
  <si>
    <t>Rosen</t>
  </si>
  <si>
    <t>Cesarz Aleksander (Aporta)</t>
  </si>
  <si>
    <t>Cukrówka litewska (Białe Słodkie)</t>
  </si>
  <si>
    <t>Czeskie Panieńskie</t>
  </si>
  <si>
    <t>Gloria Mundi</t>
  </si>
  <si>
    <t>Jonathan</t>
  </si>
  <si>
    <t>Kalwila Letnia Fraas'a</t>
  </si>
  <si>
    <t>KoksaPomarańczowa</t>
  </si>
  <si>
    <t>Królowa Renet</t>
  </si>
  <si>
    <t>Lansberska</t>
  </si>
  <si>
    <t>Mank's Kuchenapfel</t>
  </si>
  <si>
    <t>Oliwka Czewona</t>
  </si>
  <si>
    <t>Piękna z Boskoop,</t>
  </si>
  <si>
    <t>Reneta Kanadyjska</t>
  </si>
  <si>
    <t>Reneta Muszkatałowa</t>
  </si>
  <si>
    <t>Różanka Wirginijska</t>
  </si>
  <si>
    <t>Starking</t>
  </si>
  <si>
    <t>Srumiłłówka</t>
  </si>
  <si>
    <t>Truskawkowe Nietschnera</t>
  </si>
  <si>
    <t>Bergamota Czerwona Jesienna</t>
  </si>
  <si>
    <t>Cukrówka</t>
  </si>
  <si>
    <t>Dr Jules Guyot</t>
  </si>
  <si>
    <t>Wczesna Riversa</t>
  </si>
  <si>
    <t>Minister Podbielski</t>
  </si>
  <si>
    <t>Uzupełnienie nasadzeń</t>
  </si>
  <si>
    <t>Węgierka Łowicka</t>
  </si>
  <si>
    <t>Kalkulator</t>
  </si>
  <si>
    <t>Ilość pustych pozycji</t>
  </si>
  <si>
    <t>Lista gatunków</t>
  </si>
  <si>
    <t>L.p. Lista</t>
  </si>
  <si>
    <r>
      <t xml:space="preserve">Automatyczne obliczenie nasadzeń. </t>
    </r>
    <r>
      <rPr>
        <sz val="10"/>
        <rFont val="Arial"/>
        <family val="2"/>
        <charset val="238"/>
      </rPr>
      <t>Wartość w [ilość drzew na hektar]:</t>
    </r>
  </si>
  <si>
    <r>
      <t xml:space="preserve">Uwagi
</t>
    </r>
    <r>
      <rPr>
        <sz val="11"/>
        <rFont val="Arial"/>
        <family val="2"/>
        <charset val="238"/>
      </rPr>
      <t>(np. rok uzupełnienia nasadzeń)</t>
    </r>
  </si>
  <si>
    <t>Kalkulator (formuły)</t>
  </si>
  <si>
    <t>Suma</t>
  </si>
  <si>
    <t>Listy rozwijalne:</t>
  </si>
  <si>
    <t>Kalkulator do sprawdzania gęstości nasadzeń drzew w sadzie:</t>
  </si>
  <si>
    <r>
      <t xml:space="preserve">Razem drzew w sadzie.                 </t>
    </r>
    <r>
      <rPr>
        <sz val="10"/>
        <rFont val="Arial"/>
        <family val="2"/>
        <charset val="238"/>
      </rPr>
      <t>Wartość w [szt]</t>
    </r>
  </si>
  <si>
    <r>
      <t xml:space="preserve">Automatyczne obliczenie średniej odelgłości nasadzeń.                 </t>
    </r>
    <r>
      <rPr>
        <sz val="11"/>
        <rFont val="Arial"/>
        <family val="2"/>
        <charset val="238"/>
      </rPr>
      <t>Wartość w [m]</t>
    </r>
  </si>
  <si>
    <r>
      <t>Wielkość posiadanego sadu (Wpisać wartość w hektarach [ha] = [_1ha=</t>
    </r>
    <r>
      <rPr>
        <sz val="11"/>
        <rFont val="Arial"/>
        <family val="2"/>
        <charset val="238"/>
      </rPr>
      <t>_100m_x_100m_]: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</si>
</sst>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&quot; ha&quot;"/>
    <numFmt numFmtId="165" formatCode="#,##0.00&quot; szt./ha&quot;"/>
    <numFmt numFmtId="166" formatCode="#,##0&quot; szt.&quot;"/>
    <numFmt numFmtId="167" formatCode="0.00_ ;[Red]\-0.00\ "/>
    <numFmt numFmtId="168" formatCode="#,##0.00&quot; szt.&quot;"/>
    <numFmt numFmtId="169" formatCode="#,##0.00&quot; [ha]&quot;"/>
    <numFmt numFmtId="170" formatCode="#,##0&quot; [szt/ha]&quot;"/>
    <numFmt numFmtId="171" formatCode="#,##0.00&quot; [m]&quot;"/>
    <numFmt numFmtId="172" formatCode="#,##0&quot; [szt]&quot;"/>
  </numFmts>
  <fonts count="40"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9"/>
      <color indexed="12"/>
      <name val="Tahoma"/>
      <family val="2"/>
      <charset val="238"/>
    </font>
    <font>
      <b/>
      <sz val="8"/>
      <color indexed="12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u/>
      <sz val="9"/>
      <color indexed="12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0"/>
      <color indexed="12"/>
      <name val="Tahoma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rgb="FF00B0F0"/>
      <name val="Arial"/>
      <family val="2"/>
      <charset val="238"/>
    </font>
    <font>
      <b/>
      <sz val="11"/>
      <color theme="3" tint="0.39997558519241921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18"/>
      <color theme="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1"/>
      <color rgb="FF00B0F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1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6" fillId="0" borderId="1" applyNumberFormat="0" applyAlignment="0">
      <alignment horizontal="left" vertical="center"/>
      <protection locked="0"/>
    </xf>
    <xf numFmtId="0" fontId="16" fillId="0" borderId="2" applyNumberFormat="0" applyAlignment="0">
      <alignment vertical="center"/>
      <protection locked="0"/>
    </xf>
    <xf numFmtId="0" fontId="16" fillId="0" borderId="0" applyNumberFormat="0" applyAlignment="0">
      <alignment horizontal="right" vertical="center"/>
      <protection locked="0"/>
    </xf>
    <xf numFmtId="0" fontId="16" fillId="0" borderId="3" applyNumberFormat="0" applyAlignment="0">
      <alignment horizontal="left"/>
      <protection locked="0"/>
    </xf>
    <xf numFmtId="0" fontId="17" fillId="2" borderId="4" applyAlignment="0">
      <alignment horizontal="left" vertical="top"/>
      <protection hidden="1"/>
    </xf>
    <xf numFmtId="0" fontId="17" fillId="2" borderId="5" applyAlignment="0">
      <alignment horizontal="center" vertical="top"/>
      <protection hidden="1"/>
    </xf>
    <xf numFmtId="0" fontId="17" fillId="2" borderId="6" applyAlignment="0">
      <alignment horizontal="right" vertical="top"/>
      <protection hidden="1"/>
    </xf>
    <xf numFmtId="0" fontId="17" fillId="2" borderId="1" applyAlignment="0">
      <alignment horizontal="left" vertical="center"/>
      <protection hidden="1"/>
    </xf>
    <xf numFmtId="0" fontId="17" fillId="2" borderId="0" applyAlignment="0">
      <alignment horizontal="center" vertical="center"/>
      <protection hidden="1"/>
    </xf>
    <xf numFmtId="0" fontId="17" fillId="2" borderId="7" applyAlignment="0">
      <alignment horizontal="right" vertical="center"/>
      <protection hidden="1"/>
    </xf>
    <xf numFmtId="0" fontId="17" fillId="2" borderId="3">
      <alignment horizontal="left"/>
      <protection hidden="1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7" fillId="0" borderId="0" applyBorder="0"/>
    <xf numFmtId="0" fontId="7" fillId="0" borderId="0"/>
    <xf numFmtId="0" fontId="28" fillId="0" borderId="0"/>
    <xf numFmtId="0" fontId="27" fillId="0" borderId="0"/>
    <xf numFmtId="0" fontId="20" fillId="0" borderId="8">
      <alignment horizontal="right" vertical="top"/>
    </xf>
    <xf numFmtId="0" fontId="21" fillId="0" borderId="0"/>
    <xf numFmtId="0" fontId="17" fillId="2" borderId="4" applyAlignment="0">
      <alignment horizontal="left" vertical="top"/>
      <protection hidden="1"/>
    </xf>
    <xf numFmtId="0" fontId="17" fillId="2" borderId="9" applyAlignment="0">
      <alignment horizontal="left" vertical="top"/>
      <protection hidden="1"/>
    </xf>
    <xf numFmtId="0" fontId="17" fillId="2" borderId="5" applyAlignment="0">
      <alignment horizontal="center" vertical="top"/>
      <protection hidden="1"/>
    </xf>
    <xf numFmtId="0" fontId="17" fillId="2" borderId="6" applyAlignment="0">
      <alignment horizontal="right" vertical="top"/>
      <protection hidden="1"/>
    </xf>
    <xf numFmtId="0" fontId="17" fillId="2" borderId="1" applyAlignment="0">
      <alignment vertical="center"/>
      <protection hidden="1"/>
    </xf>
    <xf numFmtId="0" fontId="17" fillId="2" borderId="0" applyAlignment="0">
      <alignment horizontal="center" vertical="center"/>
      <protection hidden="1"/>
    </xf>
    <xf numFmtId="0" fontId="17" fillId="2" borderId="7" applyAlignment="0">
      <alignment horizontal="right" vertical="center"/>
      <protection hidden="1"/>
    </xf>
    <xf numFmtId="0" fontId="17" fillId="2" borderId="10" applyAlignment="0">
      <alignment horizontal="center"/>
      <protection hidden="1"/>
    </xf>
    <xf numFmtId="0" fontId="17" fillId="2" borderId="11" applyAlignment="0">
      <alignment horizontal="right"/>
      <protection hidden="1"/>
    </xf>
  </cellStyleXfs>
  <cellXfs count="85">
    <xf numFmtId="0" fontId="0" fillId="0" borderId="0" xfId="0"/>
    <xf numFmtId="0" fontId="2" fillId="0" borderId="0" xfId="0" applyFont="1" applyFill="1" applyProtection="1"/>
    <xf numFmtId="0" fontId="29" fillId="0" borderId="0" xfId="0" applyFont="1" applyFill="1" applyProtection="1"/>
    <xf numFmtId="0" fontId="2" fillId="4" borderId="0" xfId="0" applyFont="1" applyFill="1" applyProtection="1"/>
    <xf numFmtId="0" fontId="2" fillId="4" borderId="0" xfId="0" applyFont="1" applyFill="1" applyAlignment="1" applyProtection="1">
      <alignment vertical="top"/>
    </xf>
    <xf numFmtId="0" fontId="6" fillId="4" borderId="0" xfId="0" applyFont="1" applyFill="1" applyBorder="1" applyAlignment="1" applyProtection="1">
      <alignment vertical="top" wrapText="1"/>
    </xf>
    <xf numFmtId="0" fontId="2" fillId="4" borderId="0" xfId="0" applyFont="1" applyFill="1" applyAlignment="1" applyProtection="1">
      <alignment horizontal="left" vertical="top" wrapText="1"/>
    </xf>
    <xf numFmtId="0" fontId="30" fillId="4" borderId="0" xfId="0" applyFont="1" applyFill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left" vertical="top" wrapText="1"/>
    </xf>
    <xf numFmtId="0" fontId="2" fillId="4" borderId="12" xfId="0" applyFont="1" applyFill="1" applyBorder="1" applyAlignment="1" applyProtection="1">
      <alignment horizontal="left" vertical="top" wrapText="1"/>
    </xf>
    <xf numFmtId="0" fontId="31" fillId="5" borderId="13" xfId="0" applyFont="1" applyFill="1" applyBorder="1" applyAlignment="1" applyProtection="1">
      <alignment horizontal="center" vertical="center"/>
    </xf>
    <xf numFmtId="0" fontId="31" fillId="5" borderId="13" xfId="0" applyFont="1" applyFill="1" applyBorder="1" applyAlignment="1" applyProtection="1">
      <alignment horizontal="center" vertical="center" wrapText="1"/>
    </xf>
    <xf numFmtId="165" fontId="32" fillId="4" borderId="0" xfId="0" applyNumberFormat="1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Protection="1"/>
    <xf numFmtId="0" fontId="2" fillId="0" borderId="13" xfId="0" applyFont="1" applyFill="1" applyBorder="1" applyAlignment="1" applyProtection="1">
      <alignment horizontal="left"/>
    </xf>
    <xf numFmtId="0" fontId="23" fillId="0" borderId="13" xfId="0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3" xfId="0" applyFont="1" applyFill="1" applyBorder="1" applyAlignment="1" applyProtection="1">
      <alignment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5" xfId="0" applyFont="1" applyFill="1" applyBorder="1" applyAlignment="1" applyProtection="1">
      <alignment vertical="center" wrapText="1"/>
      <protection locked="0"/>
    </xf>
    <xf numFmtId="0" fontId="33" fillId="6" borderId="0" xfId="0" applyFont="1" applyFill="1" applyBorder="1" applyAlignment="1" applyProtection="1">
      <alignment horizontal="center" vertical="top"/>
    </xf>
    <xf numFmtId="0" fontId="24" fillId="0" borderId="0" xfId="0" applyFont="1" applyFill="1" applyAlignment="1" applyProtection="1">
      <alignment horizontal="left" vertical="center" wrapText="1"/>
    </xf>
    <xf numFmtId="0" fontId="1" fillId="0" borderId="0" xfId="0" applyFont="1" applyFill="1" applyProtection="1"/>
    <xf numFmtId="0" fontId="25" fillId="3" borderId="0" xfId="0" applyFont="1" applyFill="1" applyAlignment="1" applyProtection="1">
      <alignment horizontal="center" vertical="center" textRotation="90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1" fillId="7" borderId="13" xfId="0" applyFont="1" applyFill="1" applyBorder="1" applyAlignment="1" applyProtection="1">
      <alignment horizontal="center" vertical="center" wrapText="1"/>
    </xf>
    <xf numFmtId="164" fontId="2" fillId="8" borderId="13" xfId="0" applyNumberFormat="1" applyFont="1" applyFill="1" applyBorder="1" applyAlignment="1" applyProtection="1">
      <alignment horizontal="center" vertical="center"/>
    </xf>
    <xf numFmtId="166" fontId="2" fillId="0" borderId="13" xfId="0" applyNumberFormat="1" applyFont="1" applyFill="1" applyBorder="1" applyAlignment="1" applyProtection="1">
      <alignment horizontal="center" vertical="center"/>
    </xf>
    <xf numFmtId="165" fontId="34" fillId="7" borderId="13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Protection="1"/>
    <xf numFmtId="0" fontId="1" fillId="0" borderId="17" xfId="0" applyFont="1" applyFill="1" applyBorder="1" applyAlignment="1" applyProtection="1">
      <alignment horizontal="left"/>
    </xf>
    <xf numFmtId="0" fontId="1" fillId="0" borderId="18" xfId="0" applyFont="1" applyFill="1" applyBorder="1" applyAlignment="1" applyProtection="1">
      <alignment horizontal="left"/>
    </xf>
    <xf numFmtId="0" fontId="2" fillId="0" borderId="15" xfId="0" applyFont="1" applyFill="1" applyBorder="1" applyProtection="1"/>
    <xf numFmtId="0" fontId="2" fillId="0" borderId="15" xfId="0" applyFont="1" applyFill="1" applyBorder="1" applyAlignment="1" applyProtection="1">
      <alignment horizontal="left"/>
    </xf>
    <xf numFmtId="0" fontId="5" fillId="4" borderId="0" xfId="0" applyFont="1" applyFill="1" applyAlignment="1" applyProtection="1">
      <alignment horizontal="center" vertical="center"/>
    </xf>
    <xf numFmtId="0" fontId="2" fillId="9" borderId="19" xfId="0" applyFont="1" applyFill="1" applyBorder="1" applyAlignment="1" applyProtection="1">
      <alignment horizontal="center"/>
    </xf>
    <xf numFmtId="0" fontId="2" fillId="10" borderId="19" xfId="0" applyFont="1" applyFill="1" applyBorder="1" applyAlignment="1" applyProtection="1">
      <alignment horizontal="center"/>
    </xf>
    <xf numFmtId="0" fontId="2" fillId="9" borderId="19" xfId="0" applyFont="1" applyFill="1" applyBorder="1" applyAlignment="1" applyProtection="1">
      <alignment horizontal="center" vertical="center" wrapText="1"/>
    </xf>
    <xf numFmtId="164" fontId="2" fillId="0" borderId="19" xfId="0" applyNumberFormat="1" applyFont="1" applyFill="1" applyBorder="1" applyAlignment="1" applyProtection="1">
      <alignment horizontal="center" vertical="center"/>
    </xf>
    <xf numFmtId="168" fontId="2" fillId="0" borderId="19" xfId="0" applyNumberFormat="1" applyFont="1" applyFill="1" applyBorder="1" applyAlignment="1" applyProtection="1">
      <alignment horizontal="center" vertical="center"/>
    </xf>
    <xf numFmtId="165" fontId="2" fillId="0" borderId="19" xfId="0" applyNumberFormat="1" applyFont="1" applyFill="1" applyBorder="1" applyAlignment="1" applyProtection="1">
      <alignment horizontal="center" vertical="center"/>
    </xf>
    <xf numFmtId="0" fontId="4" fillId="9" borderId="20" xfId="0" applyFont="1" applyFill="1" applyBorder="1" applyAlignment="1" applyProtection="1">
      <alignment horizontal="center" vertical="center" wrapText="1"/>
    </xf>
    <xf numFmtId="0" fontId="22" fillId="0" borderId="21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3" fillId="5" borderId="13" xfId="0" applyFont="1" applyFill="1" applyBorder="1" applyAlignment="1" applyProtection="1">
      <alignment horizontal="right" vertical="center" wrapText="1"/>
    </xf>
    <xf numFmtId="166" fontId="35" fillId="10" borderId="13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  <protection locked="0"/>
    </xf>
    <xf numFmtId="0" fontId="35" fillId="10" borderId="13" xfId="0" applyFont="1" applyFill="1" applyBorder="1" applyAlignment="1" applyProtection="1">
      <alignment horizontal="center" vertical="center" wrapText="1"/>
    </xf>
    <xf numFmtId="170" fontId="36" fillId="10" borderId="13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/>
    </xf>
    <xf numFmtId="0" fontId="26" fillId="0" borderId="22" xfId="0" applyFont="1" applyFill="1" applyBorder="1" applyProtection="1"/>
    <xf numFmtId="0" fontId="26" fillId="0" borderId="0" xfId="0" applyFont="1" applyFill="1" applyBorder="1" applyProtection="1"/>
    <xf numFmtId="0" fontId="1" fillId="0" borderId="13" xfId="0" applyFont="1" applyFill="1" applyBorder="1" applyProtection="1"/>
    <xf numFmtId="0" fontId="26" fillId="0" borderId="22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167" fontId="26" fillId="0" borderId="22" xfId="0" applyNumberFormat="1" applyFont="1" applyFill="1" applyBorder="1" applyAlignment="1" applyProtection="1">
      <alignment horizontal="center" vertical="center"/>
    </xf>
    <xf numFmtId="167" fontId="26" fillId="0" borderId="0" xfId="0" applyNumberFormat="1" applyFont="1" applyFill="1" applyBorder="1" applyAlignment="1" applyProtection="1">
      <alignment horizontal="center" vertical="center"/>
    </xf>
    <xf numFmtId="0" fontId="26" fillId="0" borderId="23" xfId="0" applyFont="1" applyFill="1" applyBorder="1" applyProtection="1"/>
    <xf numFmtId="0" fontId="26" fillId="0" borderId="24" xfId="0" applyFont="1" applyFill="1" applyBorder="1" applyProtection="1"/>
    <xf numFmtId="0" fontId="26" fillId="0" borderId="12" xfId="0" applyFont="1" applyFill="1" applyBorder="1" applyProtection="1"/>
    <xf numFmtId="0" fontId="26" fillId="0" borderId="25" xfId="0" applyFont="1" applyFill="1" applyBorder="1" applyProtection="1"/>
    <xf numFmtId="0" fontId="3" fillId="5" borderId="13" xfId="0" applyNumberFormat="1" applyFont="1" applyFill="1" applyBorder="1" applyAlignment="1" applyProtection="1">
      <alignment horizontal="right" vertical="center" wrapText="1"/>
    </xf>
    <xf numFmtId="172" fontId="36" fillId="10" borderId="13" xfId="0" applyNumberFormat="1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center" wrapText="1"/>
    </xf>
    <xf numFmtId="0" fontId="1" fillId="5" borderId="14" xfId="0" applyFont="1" applyFill="1" applyBorder="1" applyAlignment="1" applyProtection="1">
      <alignment horizontal="left" vertical="center" wrapText="1"/>
    </xf>
    <xf numFmtId="0" fontId="1" fillId="5" borderId="29" xfId="0" applyFont="1" applyFill="1" applyBorder="1" applyAlignment="1" applyProtection="1">
      <alignment horizontal="left" vertical="center" wrapText="1"/>
    </xf>
    <xf numFmtId="0" fontId="37" fillId="6" borderId="0" xfId="0" applyFont="1" applyFill="1" applyBorder="1" applyAlignment="1" applyProtection="1">
      <alignment horizontal="center" vertical="top" wrapText="1"/>
    </xf>
    <xf numFmtId="0" fontId="35" fillId="10" borderId="14" xfId="0" applyFont="1" applyFill="1" applyBorder="1" applyAlignment="1" applyProtection="1">
      <alignment horizontal="center" vertical="center" wrapText="1"/>
    </xf>
    <xf numFmtId="0" fontId="35" fillId="10" borderId="29" xfId="0" applyFont="1" applyFill="1" applyBorder="1" applyAlignment="1" applyProtection="1">
      <alignment horizontal="center" vertical="center" wrapText="1"/>
    </xf>
    <xf numFmtId="0" fontId="38" fillId="11" borderId="14" xfId="0" applyNumberFormat="1" applyFont="1" applyFill="1" applyBorder="1" applyAlignment="1" applyProtection="1">
      <alignment horizontal="left" vertical="center" wrapText="1"/>
    </xf>
    <xf numFmtId="0" fontId="38" fillId="11" borderId="29" xfId="0" applyNumberFormat="1" applyFont="1" applyFill="1" applyBorder="1" applyAlignment="1" applyProtection="1">
      <alignment horizontal="left" vertical="center" wrapText="1"/>
    </xf>
    <xf numFmtId="169" fontId="39" fillId="10" borderId="14" xfId="0" applyNumberFormat="1" applyFont="1" applyFill="1" applyBorder="1" applyAlignment="1" applyProtection="1">
      <alignment horizontal="center" vertical="center" wrapText="1"/>
      <protection locked="0"/>
    </xf>
    <xf numFmtId="169" fontId="39" fillId="10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 applyProtection="1">
      <alignment horizontal="center" vertical="center" wrapText="1"/>
    </xf>
    <xf numFmtId="171" fontId="39" fillId="10" borderId="14" xfId="0" applyNumberFormat="1" applyFont="1" applyFill="1" applyBorder="1" applyAlignment="1" applyProtection="1">
      <alignment horizontal="center" vertical="center" wrapText="1"/>
    </xf>
    <xf numFmtId="171" fontId="39" fillId="10" borderId="29" xfId="0" applyNumberFormat="1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center" vertical="top" wrapText="1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12" borderId="30" xfId="0" applyFont="1" applyFill="1" applyBorder="1" applyAlignment="1" applyProtection="1">
      <alignment horizontal="left"/>
    </xf>
  </cellXfs>
  <cellStyles count="30">
    <cellStyle name="EditD" xfId="1"/>
    <cellStyle name="EditDEF" xfId="2"/>
    <cellStyle name="EditE" xfId="3"/>
    <cellStyle name="EditG" xfId="4"/>
    <cellStyle name="GrayA" xfId="5"/>
    <cellStyle name="GrayB" xfId="6"/>
    <cellStyle name="GrayC" xfId="7"/>
    <cellStyle name="GrayD" xfId="8"/>
    <cellStyle name="GrayE" xfId="9"/>
    <cellStyle name="GrayF" xfId="10"/>
    <cellStyle name="GrayG" xfId="11"/>
    <cellStyle name="Hiperłącze 2" xfId="12"/>
    <cellStyle name="Hiperłącze 3" xfId="13"/>
    <cellStyle name="Hiperłącze_Wn RS na 2008 w 61 z exportem test" xfId="14"/>
    <cellStyle name="Normalny" xfId="0" builtinId="0"/>
    <cellStyle name="Normalny 2" xfId="15"/>
    <cellStyle name="Normalny 3" xfId="16"/>
    <cellStyle name="Normalny 4" xfId="17"/>
    <cellStyle name="Normalny 5" xfId="18"/>
    <cellStyle name="Przyp" xfId="19"/>
    <cellStyle name="Przypisy" xfId="20"/>
    <cellStyle name="WhiteA" xfId="21"/>
    <cellStyle name="WhiteABC" xfId="22"/>
    <cellStyle name="WhiteB" xfId="23"/>
    <cellStyle name="WhiteC" xfId="24"/>
    <cellStyle name="WhiteD" xfId="25"/>
    <cellStyle name="WhiteE" xfId="26"/>
    <cellStyle name="WhiteF" xfId="27"/>
    <cellStyle name="WhiteH" xfId="28"/>
    <cellStyle name="WhiteI" xfId="29"/>
  </cellStyles>
  <dxfs count="11">
    <dxf>
      <fill>
        <patternFill>
          <bgColor rgb="FFC6EC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 patternType="solid"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7CE"/>
      <color rgb="FFC6EC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</sheetPr>
  <dimension ref="A1:Y53"/>
  <sheetViews>
    <sheetView tabSelected="1" topLeftCell="B1" zoomScale="90" zoomScaleNormal="90" workbookViewId="0">
      <selection activeCell="B9" sqref="B9"/>
    </sheetView>
  </sheetViews>
  <sheetFormatPr defaultRowHeight="14.25"/>
  <cols>
    <col min="1" max="1" width="3.7109375" style="1" hidden="1" customWidth="1"/>
    <col min="2" max="2" width="9" style="1" customWidth="1"/>
    <col min="3" max="3" width="9.5703125" style="1" customWidth="1"/>
    <col min="4" max="4" width="18.140625" style="1" customWidth="1"/>
    <col min="5" max="5" width="8.42578125" style="1" customWidth="1"/>
    <col min="6" max="6" width="15" style="1" customWidth="1"/>
    <col min="7" max="7" width="20.7109375" style="1" customWidth="1"/>
    <col min="8" max="8" width="17.85546875" style="1" customWidth="1"/>
    <col min="9" max="9" width="8.42578125" style="1" customWidth="1"/>
    <col min="10" max="10" width="50.140625" style="1" hidden="1" customWidth="1"/>
    <col min="11" max="11" width="8.5703125" style="1" hidden="1" customWidth="1"/>
    <col min="12" max="14" width="10.140625" style="1" hidden="1" customWidth="1"/>
    <col min="15" max="16" width="9.140625" style="1" hidden="1" customWidth="1"/>
    <col min="17" max="17" width="24.140625" style="1" hidden="1" customWidth="1"/>
    <col min="18" max="24" width="9.140625" style="1" hidden="1" customWidth="1"/>
    <col min="25" max="16384" width="9.140625" style="1"/>
  </cols>
  <sheetData>
    <row r="1" spans="2:25" ht="18.75" customHeight="1">
      <c r="B1" s="4"/>
      <c r="C1" s="4"/>
      <c r="D1" s="6"/>
      <c r="E1" s="7"/>
      <c r="F1" s="7"/>
      <c r="G1" s="6"/>
      <c r="H1" s="6"/>
      <c r="I1" s="6"/>
      <c r="K1" s="2"/>
      <c r="X1" s="2"/>
      <c r="Y1" s="3"/>
    </row>
    <row r="2" spans="2:25" ht="48.75" customHeight="1">
      <c r="B2" s="4"/>
      <c r="C2" s="70" t="s">
        <v>197</v>
      </c>
      <c r="D2" s="70"/>
      <c r="E2" s="70"/>
      <c r="F2" s="70"/>
      <c r="G2" s="70"/>
      <c r="H2" s="70"/>
      <c r="I2" s="20"/>
      <c r="K2" s="2"/>
      <c r="X2" s="2"/>
      <c r="Y2" s="3"/>
    </row>
    <row r="3" spans="2:25" ht="8.25" customHeight="1">
      <c r="B3" s="4"/>
      <c r="C3" s="4"/>
      <c r="D3" s="4"/>
      <c r="E3" s="4"/>
      <c r="F3" s="4"/>
      <c r="G3" s="4"/>
      <c r="H3" s="4"/>
      <c r="I3" s="4"/>
      <c r="Y3" s="3"/>
    </row>
    <row r="4" spans="2:25" ht="72.75" customHeight="1">
      <c r="B4" s="6"/>
      <c r="C4" s="68" t="s">
        <v>200</v>
      </c>
      <c r="D4" s="69"/>
      <c r="E4" s="75">
        <v>0.1</v>
      </c>
      <c r="F4" s="76"/>
      <c r="G4" s="46" t="s">
        <v>192</v>
      </c>
      <c r="H4" s="50">
        <f>IF(E4=0,"",J14)</f>
        <v>0</v>
      </c>
      <c r="I4" s="12"/>
      <c r="J4" s="21"/>
      <c r="Y4" s="3"/>
    </row>
    <row r="5" spans="2:25" ht="72.75" customHeight="1">
      <c r="B5" s="6"/>
      <c r="C5" s="68" t="s">
        <v>199</v>
      </c>
      <c r="D5" s="69"/>
      <c r="E5" s="79">
        <f>IF(100/(SQRT(H4)+1)&lt;0,0,100/(SQRT(H4)+1))</f>
        <v>100</v>
      </c>
      <c r="F5" s="80"/>
      <c r="G5" s="63" t="s">
        <v>198</v>
      </c>
      <c r="H5" s="64">
        <f>Q14</f>
        <v>0</v>
      </c>
      <c r="I5" s="12"/>
      <c r="J5" s="21"/>
      <c r="Y5" s="3"/>
    </row>
    <row r="6" spans="2:25" ht="72.75" customHeight="1">
      <c r="B6" s="6"/>
      <c r="C6" s="73" t="str">
        <f>IF(AND(E6="",G6="",H6=""),"Informacja zwrotna :","Informacja zwrotna : ")</f>
        <v xml:space="preserve">Informacja zwrotna : </v>
      </c>
      <c r="D6" s="74"/>
      <c r="E6" s="71" t="str">
        <f>IF(H4&lt;2500,J15,J18)</f>
        <v>Za mało drzew na powierzchni sadu. Powinno być min. 400 [szt./ha]</v>
      </c>
      <c r="F6" s="72"/>
      <c r="G6" s="47" t="str">
        <f>J16</f>
        <v>W sadzie powinno być minimum 12 drzew.</v>
      </c>
      <c r="H6" s="49" t="str">
        <f>J17</f>
        <v>W sadzie powinny być co najmniej 4 gatunki lub odmiany drzew.</v>
      </c>
      <c r="I6" s="12"/>
      <c r="J6" s="21"/>
      <c r="Y6" s="3"/>
    </row>
    <row r="7" spans="2:25" ht="21" customHeight="1" thickBot="1">
      <c r="B7" s="8"/>
      <c r="C7" s="81"/>
      <c r="D7" s="81"/>
      <c r="E7" s="81"/>
      <c r="F7" s="81"/>
      <c r="G7" s="9"/>
      <c r="H7" s="8"/>
      <c r="I7" s="8"/>
      <c r="J7" s="21"/>
      <c r="Y7" s="3"/>
    </row>
    <row r="8" spans="2:25" ht="61.5" customHeight="1" thickBot="1">
      <c r="B8" s="23" t="s">
        <v>1</v>
      </c>
      <c r="C8" s="24" t="s">
        <v>2</v>
      </c>
      <c r="D8" s="25" t="s">
        <v>3</v>
      </c>
      <c r="E8" s="77" t="s">
        <v>4</v>
      </c>
      <c r="F8" s="78"/>
      <c r="G8" s="25" t="s">
        <v>186</v>
      </c>
      <c r="H8" s="24" t="s">
        <v>193</v>
      </c>
      <c r="I8" s="8"/>
      <c r="J8" s="26" t="s">
        <v>188</v>
      </c>
      <c r="L8" s="65" t="s">
        <v>5</v>
      </c>
      <c r="M8" s="66"/>
      <c r="N8" s="66"/>
      <c r="O8" s="66"/>
      <c r="P8" s="67"/>
      <c r="Q8" s="44" t="s">
        <v>194</v>
      </c>
      <c r="R8" s="51" t="s">
        <v>195</v>
      </c>
      <c r="S8" s="45" t="s">
        <v>6</v>
      </c>
      <c r="T8" s="45" t="s">
        <v>7</v>
      </c>
      <c r="U8" s="45" t="s">
        <v>8</v>
      </c>
      <c r="V8" s="45" t="s">
        <v>9</v>
      </c>
      <c r="W8" s="45" t="s">
        <v>10</v>
      </c>
      <c r="Y8" s="3"/>
    </row>
    <row r="9" spans="2:25" ht="30" customHeight="1">
      <c r="B9" s="36" t="str">
        <f>IF(C9&gt;0,IF(D9&gt;0,IF(E9&gt;0,"Wypełnione",""),""),"")</f>
        <v/>
      </c>
      <c r="C9" s="15"/>
      <c r="D9" s="48"/>
      <c r="E9" s="82"/>
      <c r="F9" s="83"/>
      <c r="G9" s="16"/>
      <c r="H9" s="17"/>
      <c r="I9" s="8"/>
      <c r="J9" s="27" t="s">
        <v>13</v>
      </c>
      <c r="L9" s="52"/>
      <c r="M9" s="53"/>
      <c r="N9" s="53"/>
      <c r="O9" s="53"/>
      <c r="P9" s="53"/>
      <c r="Q9" s="37" t="s">
        <v>189</v>
      </c>
      <c r="R9" s="54">
        <f>SUM(S9:W9)</f>
        <v>0</v>
      </c>
      <c r="S9" s="13">
        <f>IF(C9=Lista!$H$3,1,0)</f>
        <v>0</v>
      </c>
      <c r="T9" s="13">
        <f>IF(C9=Lista!$H$4,2,0)</f>
        <v>0</v>
      </c>
      <c r="U9" s="13">
        <f>IF(C9=Lista!$H$5,3,0)</f>
        <v>0</v>
      </c>
      <c r="V9" s="13">
        <f>IF(C9=Lista!$H$6,4,0)</f>
        <v>0</v>
      </c>
      <c r="W9" s="13">
        <f>IF(C9=Lista!$H$7,5,0)</f>
        <v>0</v>
      </c>
      <c r="Y9" s="3"/>
    </row>
    <row r="10" spans="2:25" ht="30" customHeight="1">
      <c r="B10" s="36" t="str">
        <f>IF(C10&gt;0,IF(D10&gt;0,IF(E10&gt;0,"Wypełnione",""),""),"")</f>
        <v/>
      </c>
      <c r="C10" s="15"/>
      <c r="D10" s="48"/>
      <c r="E10" s="82"/>
      <c r="F10" s="83"/>
      <c r="G10" s="16"/>
      <c r="H10" s="17"/>
      <c r="I10" s="8"/>
      <c r="J10" s="28">
        <f>Q12</f>
        <v>0.1</v>
      </c>
      <c r="L10" s="52"/>
      <c r="M10" s="53"/>
      <c r="N10" s="53"/>
      <c r="O10" s="53"/>
      <c r="P10" s="53"/>
      <c r="Q10" s="38">
        <f>COUNTBLANK(E9:E48)</f>
        <v>40</v>
      </c>
      <c r="R10" s="54">
        <f t="shared" ref="R10:R48" si="0">SUM(S10:W10)</f>
        <v>0</v>
      </c>
      <c r="S10" s="13">
        <f>IF(C10=Lista!$H$3,1,0)</f>
        <v>0</v>
      </c>
      <c r="T10" s="13">
        <f>IF(C10=Lista!$H$4,2,0)</f>
        <v>0</v>
      </c>
      <c r="U10" s="13">
        <f>IF(C10=Lista!$H$5,3,0)</f>
        <v>0</v>
      </c>
      <c r="V10" s="13">
        <f>IF(C10=Lista!$H$6,4,0)</f>
        <v>0</v>
      </c>
      <c r="W10" s="13">
        <f>IF(C10=Lista!$H$7,5,0)</f>
        <v>0</v>
      </c>
      <c r="Y10" s="3"/>
    </row>
    <row r="11" spans="2:25" ht="30" customHeight="1">
      <c r="B11" s="36" t="str">
        <f t="shared" ref="B11:B48" si="1">IF(C11&gt;0,IF(D11&gt;0,IF(E11&gt;0,"Wypełnione",""),""),"")</f>
        <v/>
      </c>
      <c r="C11" s="15"/>
      <c r="D11" s="48"/>
      <c r="E11" s="82"/>
      <c r="F11" s="83"/>
      <c r="G11" s="16"/>
      <c r="H11" s="17"/>
      <c r="I11" s="8"/>
      <c r="J11" s="27" t="s">
        <v>15</v>
      </c>
      <c r="L11" s="52"/>
      <c r="M11" s="53"/>
      <c r="N11" s="53"/>
      <c r="O11" s="53"/>
      <c r="P11" s="53"/>
      <c r="Q11" s="39" t="s">
        <v>14</v>
      </c>
      <c r="R11" s="54">
        <f t="shared" si="0"/>
        <v>0</v>
      </c>
      <c r="S11" s="13">
        <f>IF(C11=Lista!$H$3,1,0)</f>
        <v>0</v>
      </c>
      <c r="T11" s="13">
        <f>IF(C11=Lista!$H$4,2,0)</f>
        <v>0</v>
      </c>
      <c r="U11" s="13">
        <f>IF(C11=Lista!$H$5,3,0)</f>
        <v>0</v>
      </c>
      <c r="V11" s="13">
        <f>IF(C11=Lista!$H$6,4,0)</f>
        <v>0</v>
      </c>
      <c r="W11" s="13">
        <f>IF(C11=Lista!$H$7,5,0)</f>
        <v>0</v>
      </c>
      <c r="Y11" s="3"/>
    </row>
    <row r="12" spans="2:25" ht="30" customHeight="1">
      <c r="B12" s="36" t="str">
        <f t="shared" si="1"/>
        <v/>
      </c>
      <c r="C12" s="15"/>
      <c r="D12" s="48"/>
      <c r="E12" s="82"/>
      <c r="F12" s="83"/>
      <c r="G12" s="16"/>
      <c r="H12" s="17"/>
      <c r="I12" s="8"/>
      <c r="J12" s="29">
        <f>Q14</f>
        <v>0</v>
      </c>
      <c r="L12" s="55"/>
      <c r="M12" s="56"/>
      <c r="N12" s="56"/>
      <c r="O12" s="53"/>
      <c r="P12" s="53"/>
      <c r="Q12" s="40">
        <f>E4</f>
        <v>0.1</v>
      </c>
      <c r="R12" s="54">
        <f t="shared" si="0"/>
        <v>0</v>
      </c>
      <c r="S12" s="13">
        <f>IF(C12=Lista!$H$3,1,0)</f>
        <v>0</v>
      </c>
      <c r="T12" s="13">
        <f>IF(C12=Lista!$H$4,2,0)</f>
        <v>0</v>
      </c>
      <c r="U12" s="13">
        <f>IF(C12=Lista!$H$5,3,0)</f>
        <v>0</v>
      </c>
      <c r="V12" s="13">
        <f>IF(C12=Lista!$H$6,4,0)</f>
        <v>0</v>
      </c>
      <c r="W12" s="13">
        <f>IF(C12=Lista!$H$7,5,0)</f>
        <v>0</v>
      </c>
      <c r="Y12" s="3"/>
    </row>
    <row r="13" spans="2:25" ht="30" customHeight="1">
      <c r="B13" s="36" t="str">
        <f t="shared" si="1"/>
        <v/>
      </c>
      <c r="C13" s="15"/>
      <c r="D13" s="48"/>
      <c r="E13" s="82"/>
      <c r="F13" s="83"/>
      <c r="G13" s="16"/>
      <c r="H13" s="17"/>
      <c r="I13" s="8"/>
      <c r="J13" s="27" t="s">
        <v>16</v>
      </c>
      <c r="L13" s="57"/>
      <c r="M13" s="58"/>
      <c r="N13" s="58"/>
      <c r="O13" s="53"/>
      <c r="P13" s="53"/>
      <c r="Q13" s="39" t="s">
        <v>15</v>
      </c>
      <c r="R13" s="54">
        <f t="shared" si="0"/>
        <v>0</v>
      </c>
      <c r="S13" s="13">
        <f>IF(C13=Lista!$H$3,1,0)</f>
        <v>0</v>
      </c>
      <c r="T13" s="13">
        <f>IF(C13=Lista!$H$4,2,0)</f>
        <v>0</v>
      </c>
      <c r="U13" s="13">
        <f>IF(C13=Lista!$H$5,3,0)</f>
        <v>0</v>
      </c>
      <c r="V13" s="13">
        <f>IF(C13=Lista!$H$6,4,0)</f>
        <v>0</v>
      </c>
      <c r="W13" s="13">
        <f>IF(C13=Lista!$H$7,5,0)</f>
        <v>0</v>
      </c>
      <c r="Y13" s="3"/>
    </row>
    <row r="14" spans="2:25" ht="30" customHeight="1">
      <c r="B14" s="36" t="str">
        <f t="shared" si="1"/>
        <v/>
      </c>
      <c r="C14" s="15"/>
      <c r="D14" s="48"/>
      <c r="E14" s="82"/>
      <c r="F14" s="83"/>
      <c r="G14" s="16"/>
      <c r="H14" s="17"/>
      <c r="I14" s="8"/>
      <c r="J14" s="30">
        <f>Q16</f>
        <v>0</v>
      </c>
      <c r="L14" s="52"/>
      <c r="M14" s="53"/>
      <c r="N14" s="53"/>
      <c r="O14" s="53"/>
      <c r="P14" s="53"/>
      <c r="Q14" s="41">
        <f>SUM(E9:E48)</f>
        <v>0</v>
      </c>
      <c r="R14" s="54">
        <f t="shared" si="0"/>
        <v>0</v>
      </c>
      <c r="S14" s="13">
        <f>IF(C14=Lista!$H$3,1,0)</f>
        <v>0</v>
      </c>
      <c r="T14" s="13">
        <f>IF(C14=Lista!$H$4,2,0)</f>
        <v>0</v>
      </c>
      <c r="U14" s="13">
        <f>IF(C14=Lista!$H$5,3,0)</f>
        <v>0</v>
      </c>
      <c r="V14" s="13">
        <f>IF(C14=Lista!$H$6,4,0)</f>
        <v>0</v>
      </c>
      <c r="W14" s="13">
        <f>IF(C14=Lista!$H$7,5,0)</f>
        <v>0</v>
      </c>
      <c r="Y14" s="3"/>
    </row>
    <row r="15" spans="2:25" ht="30" customHeight="1">
      <c r="B15" s="36" t="str">
        <f t="shared" si="1"/>
        <v/>
      </c>
      <c r="C15" s="15"/>
      <c r="D15" s="48"/>
      <c r="E15" s="82"/>
      <c r="F15" s="83"/>
      <c r="G15" s="16"/>
      <c r="H15" s="17"/>
      <c r="I15" s="8"/>
      <c r="J15" s="10" t="str">
        <f>IF(E4=0,"",IF(J14&lt;400,"Za mało drzew na powierzchni sadu. Powinno być min. 400 [szt./ha]",""))</f>
        <v>Za mało drzew na powierzchni sadu. Powinno być min. 400 [szt./ha]</v>
      </c>
      <c r="L15" s="52"/>
      <c r="M15" s="53"/>
      <c r="N15" s="53"/>
      <c r="O15" s="53"/>
      <c r="P15" s="53"/>
      <c r="Q15" s="39" t="str">
        <f>J13</f>
        <v>Ilość drzew na 1 ha:</v>
      </c>
      <c r="R15" s="54">
        <f t="shared" si="0"/>
        <v>0</v>
      </c>
      <c r="S15" s="13">
        <f>IF(C15=Lista!$H$3,1,0)</f>
        <v>0</v>
      </c>
      <c r="T15" s="13">
        <f>IF(C15=Lista!$H$4,2,0)</f>
        <v>0</v>
      </c>
      <c r="U15" s="13">
        <f>IF(C15=Lista!$H$5,3,0)</f>
        <v>0</v>
      </c>
      <c r="V15" s="13">
        <f>IF(C15=Lista!$H$6,4,0)</f>
        <v>0</v>
      </c>
      <c r="W15" s="13">
        <f>IF(C15=Lista!$H$7,5,0)</f>
        <v>0</v>
      </c>
      <c r="Y15" s="3"/>
    </row>
    <row r="16" spans="2:25" ht="30" customHeight="1">
      <c r="B16" s="36" t="str">
        <f t="shared" si="1"/>
        <v/>
      </c>
      <c r="C16" s="15"/>
      <c r="D16" s="48"/>
      <c r="E16" s="82"/>
      <c r="F16" s="83"/>
      <c r="G16" s="16"/>
      <c r="H16" s="17"/>
      <c r="I16" s="8"/>
      <c r="J16" s="11" t="str">
        <f>IF(E4=0,"",IF(J12&gt;=12,"","W sadzie powinno być minimum 12 drzew."))</f>
        <v>W sadzie powinno być minimum 12 drzew.</v>
      </c>
      <c r="L16" s="52"/>
      <c r="M16" s="53"/>
      <c r="N16" s="53"/>
      <c r="O16" s="53"/>
      <c r="P16" s="53"/>
      <c r="Q16" s="42">
        <f>IF(Q12=0,0,Q14/Q12)</f>
        <v>0</v>
      </c>
      <c r="R16" s="54">
        <f t="shared" si="0"/>
        <v>0</v>
      </c>
      <c r="S16" s="13">
        <f>IF(C16=Lista!$H$3,1,0)</f>
        <v>0</v>
      </c>
      <c r="T16" s="13">
        <f>IF(C16=Lista!$H$4,2,0)</f>
        <v>0</v>
      </c>
      <c r="U16" s="13">
        <f>IF(C16=Lista!$H$5,3,0)</f>
        <v>0</v>
      </c>
      <c r="V16" s="13">
        <f>IF(C16=Lista!$H$6,4,0)</f>
        <v>0</v>
      </c>
      <c r="W16" s="13">
        <f>IF(C16=Lista!$H$7,5,0)</f>
        <v>0</v>
      </c>
      <c r="Y16" s="3"/>
    </row>
    <row r="17" spans="2:25" ht="30" customHeight="1" thickBot="1">
      <c r="B17" s="36" t="str">
        <f t="shared" si="1"/>
        <v/>
      </c>
      <c r="C17" s="15"/>
      <c r="D17" s="48"/>
      <c r="E17" s="82"/>
      <c r="F17" s="83"/>
      <c r="G17" s="16"/>
      <c r="H17" s="17"/>
      <c r="I17" s="8"/>
      <c r="J17" s="10" t="str">
        <f>IF(E4=0,"",IF(Q10&gt;36,"W sadzie powinny być co najmniej 4 gatunki lub odmiany drzew.",""))</f>
        <v>W sadzie powinny być co najmniej 4 gatunki lub odmiany drzew.</v>
      </c>
      <c r="L17" s="52"/>
      <c r="M17" s="53"/>
      <c r="N17" s="53"/>
      <c r="O17" s="53"/>
      <c r="P17" s="53"/>
      <c r="Q17" s="43" t="s">
        <v>17</v>
      </c>
      <c r="R17" s="54">
        <f t="shared" si="0"/>
        <v>0</v>
      </c>
      <c r="S17" s="13">
        <f>IF(C17=Lista!$H$3,1,0)</f>
        <v>0</v>
      </c>
      <c r="T17" s="13">
        <f>IF(C17=Lista!$H$4,2,0)</f>
        <v>0</v>
      </c>
      <c r="U17" s="13">
        <f>IF(C17=Lista!$H$5,3,0)</f>
        <v>0</v>
      </c>
      <c r="V17" s="13">
        <f>IF(C17=Lista!$H$6,4,0)</f>
        <v>0</v>
      </c>
      <c r="W17" s="13">
        <f>IF(C17=Lista!$H$7,5,0)</f>
        <v>0</v>
      </c>
      <c r="Y17" s="3"/>
    </row>
    <row r="18" spans="2:25" ht="30" customHeight="1">
      <c r="B18" s="36" t="str">
        <f t="shared" si="1"/>
        <v/>
      </c>
      <c r="C18" s="15"/>
      <c r="D18" s="48"/>
      <c r="E18" s="82"/>
      <c r="F18" s="83"/>
      <c r="G18" s="16"/>
      <c r="H18" s="17"/>
      <c r="I18" s="8"/>
      <c r="J18" s="10" t="str">
        <f>IF(H4&gt;2500,"Odległość nasadzeń poniżej 2 metrów","")</f>
        <v/>
      </c>
      <c r="L18" s="52"/>
      <c r="M18" s="53"/>
      <c r="N18" s="53"/>
      <c r="O18" s="53"/>
      <c r="P18" s="59"/>
      <c r="R18" s="54">
        <f t="shared" si="0"/>
        <v>0</v>
      </c>
      <c r="S18" s="13">
        <f>IF(C18=Lista!$H$3,1,0)</f>
        <v>0</v>
      </c>
      <c r="T18" s="13">
        <f>IF(C18=Lista!$H$4,2,0)</f>
        <v>0</v>
      </c>
      <c r="U18" s="13">
        <f>IF(C18=Lista!$H$5,3,0)</f>
        <v>0</v>
      </c>
      <c r="V18" s="13">
        <f>IF(C18=Lista!$H$6,4,0)</f>
        <v>0</v>
      </c>
      <c r="W18" s="13">
        <f>IF(C18=Lista!$H$7,5,0)</f>
        <v>0</v>
      </c>
      <c r="Y18" s="3"/>
    </row>
    <row r="19" spans="2:25" ht="30" customHeight="1">
      <c r="B19" s="36" t="str">
        <f t="shared" si="1"/>
        <v/>
      </c>
      <c r="C19" s="15"/>
      <c r="D19" s="48"/>
      <c r="E19" s="82"/>
      <c r="F19" s="83"/>
      <c r="G19" s="16"/>
      <c r="H19" s="17"/>
      <c r="I19" s="8"/>
      <c r="L19" s="52"/>
      <c r="M19" s="53"/>
      <c r="N19" s="53"/>
      <c r="O19" s="53"/>
      <c r="P19" s="59"/>
      <c r="R19" s="54">
        <f t="shared" si="0"/>
        <v>0</v>
      </c>
      <c r="S19" s="13">
        <f>IF(C19=Lista!$H$3,1,0)</f>
        <v>0</v>
      </c>
      <c r="T19" s="13">
        <f>IF(C19=Lista!$H$4,2,0)</f>
        <v>0</v>
      </c>
      <c r="U19" s="13">
        <f>IF(C19=Lista!$H$5,3,0)</f>
        <v>0</v>
      </c>
      <c r="V19" s="13">
        <f>IF(C19=Lista!$H$6,4,0)</f>
        <v>0</v>
      </c>
      <c r="W19" s="13">
        <f>IF(C19=Lista!$H$7,5,0)</f>
        <v>0</v>
      </c>
      <c r="Y19" s="3"/>
    </row>
    <row r="20" spans="2:25" ht="30" customHeight="1">
      <c r="B20" s="36" t="str">
        <f t="shared" si="1"/>
        <v/>
      </c>
      <c r="C20" s="15"/>
      <c r="D20" s="48"/>
      <c r="E20" s="82"/>
      <c r="F20" s="83"/>
      <c r="G20" s="18"/>
      <c r="H20" s="19"/>
      <c r="I20" s="8"/>
      <c r="L20" s="52"/>
      <c r="M20" s="53"/>
      <c r="N20" s="53"/>
      <c r="O20" s="53"/>
      <c r="P20" s="59"/>
      <c r="R20" s="54">
        <f t="shared" si="0"/>
        <v>0</v>
      </c>
      <c r="S20" s="13">
        <f>IF(C20=Lista!$H$3,1,0)</f>
        <v>0</v>
      </c>
      <c r="T20" s="13">
        <f>IF(C20=Lista!$H$4,2,0)</f>
        <v>0</v>
      </c>
      <c r="U20" s="13">
        <f>IF(C20=Lista!$H$5,3,0)</f>
        <v>0</v>
      </c>
      <c r="V20" s="13">
        <f>IF(C20=Lista!$H$6,4,0)</f>
        <v>0</v>
      </c>
      <c r="W20" s="13">
        <f>IF(C20=Lista!$H$7,5,0)</f>
        <v>0</v>
      </c>
      <c r="Y20" s="3"/>
    </row>
    <row r="21" spans="2:25" ht="30" customHeight="1">
      <c r="B21" s="36" t="str">
        <f t="shared" si="1"/>
        <v/>
      </c>
      <c r="C21" s="15"/>
      <c r="D21" s="48"/>
      <c r="E21" s="82"/>
      <c r="F21" s="83"/>
      <c r="G21" s="18"/>
      <c r="H21" s="17"/>
      <c r="I21" s="8"/>
      <c r="L21" s="52"/>
      <c r="M21" s="53"/>
      <c r="N21" s="53"/>
      <c r="O21" s="53"/>
      <c r="P21" s="59"/>
      <c r="R21" s="54">
        <f t="shared" si="0"/>
        <v>0</v>
      </c>
      <c r="S21" s="13">
        <f>IF(C21=Lista!$H$3,1,0)</f>
        <v>0</v>
      </c>
      <c r="T21" s="13">
        <f>IF(C21=Lista!$H$4,2,0)</f>
        <v>0</v>
      </c>
      <c r="U21" s="13">
        <f>IF(C21=Lista!$H$5,3,0)</f>
        <v>0</v>
      </c>
      <c r="V21" s="13">
        <f>IF(C21=Lista!$H$6,4,0)</f>
        <v>0</v>
      </c>
      <c r="W21" s="13">
        <f>IF(C21=Lista!$H$7,5,0)</f>
        <v>0</v>
      </c>
      <c r="Y21" s="3"/>
    </row>
    <row r="22" spans="2:25" ht="30" customHeight="1">
      <c r="B22" s="36" t="str">
        <f t="shared" si="1"/>
        <v/>
      </c>
      <c r="C22" s="15"/>
      <c r="D22" s="48"/>
      <c r="E22" s="82"/>
      <c r="F22" s="83"/>
      <c r="G22" s="18"/>
      <c r="H22" s="17"/>
      <c r="I22" s="8"/>
      <c r="L22" s="52"/>
      <c r="M22" s="53"/>
      <c r="N22" s="53"/>
      <c r="O22" s="53"/>
      <c r="P22" s="59"/>
      <c r="R22" s="54">
        <f t="shared" si="0"/>
        <v>0</v>
      </c>
      <c r="S22" s="13">
        <f>IF(C22=Lista!$H$3,1,0)</f>
        <v>0</v>
      </c>
      <c r="T22" s="13">
        <f>IF(C22=Lista!$H$4,2,0)</f>
        <v>0</v>
      </c>
      <c r="U22" s="13">
        <f>IF(C22=Lista!$H$5,3,0)</f>
        <v>0</v>
      </c>
      <c r="V22" s="13">
        <f>IF(C22=Lista!$H$6,4,0)</f>
        <v>0</v>
      </c>
      <c r="W22" s="13">
        <f>IF(C22=Lista!$H$7,5,0)</f>
        <v>0</v>
      </c>
      <c r="Y22" s="3"/>
    </row>
    <row r="23" spans="2:25" ht="30" customHeight="1">
      <c r="B23" s="36" t="str">
        <f t="shared" si="1"/>
        <v/>
      </c>
      <c r="C23" s="15"/>
      <c r="D23" s="48"/>
      <c r="E23" s="82"/>
      <c r="F23" s="83"/>
      <c r="G23" s="18"/>
      <c r="H23" s="17"/>
      <c r="I23" s="8"/>
      <c r="L23" s="52"/>
      <c r="M23" s="53"/>
      <c r="N23" s="53"/>
      <c r="O23" s="53"/>
      <c r="P23" s="59"/>
      <c r="R23" s="54">
        <f t="shared" si="0"/>
        <v>0</v>
      </c>
      <c r="S23" s="13">
        <f>IF(C23=Lista!$H$3,1,0)</f>
        <v>0</v>
      </c>
      <c r="T23" s="13">
        <f>IF(C23=Lista!$H$4,2,0)</f>
        <v>0</v>
      </c>
      <c r="U23" s="13">
        <f>IF(C23=Lista!$H$5,3,0)</f>
        <v>0</v>
      </c>
      <c r="V23" s="13">
        <f>IF(C23=Lista!$H$6,4,0)</f>
        <v>0</v>
      </c>
      <c r="W23" s="13">
        <f>IF(C23=Lista!$H$7,5,0)</f>
        <v>0</v>
      </c>
      <c r="Y23" s="3"/>
    </row>
    <row r="24" spans="2:25" ht="30" customHeight="1">
      <c r="B24" s="36" t="str">
        <f t="shared" si="1"/>
        <v/>
      </c>
      <c r="C24" s="15"/>
      <c r="D24" s="48"/>
      <c r="E24" s="82"/>
      <c r="F24" s="83"/>
      <c r="G24" s="18"/>
      <c r="H24" s="17"/>
      <c r="I24" s="8"/>
      <c r="L24" s="52"/>
      <c r="M24" s="53"/>
      <c r="N24" s="53"/>
      <c r="O24" s="53"/>
      <c r="P24" s="59"/>
      <c r="R24" s="54">
        <f t="shared" si="0"/>
        <v>0</v>
      </c>
      <c r="S24" s="13">
        <f>IF(C24=Lista!$H$3,1,0)</f>
        <v>0</v>
      </c>
      <c r="T24" s="13">
        <f>IF(C24=Lista!$H$4,2,0)</f>
        <v>0</v>
      </c>
      <c r="U24" s="13">
        <f>IF(C24=Lista!$H$5,3,0)</f>
        <v>0</v>
      </c>
      <c r="V24" s="13">
        <f>IF(C24=Lista!$H$6,4,0)</f>
        <v>0</v>
      </c>
      <c r="W24" s="13">
        <f>IF(C24=Lista!$H$7,5,0)</f>
        <v>0</v>
      </c>
      <c r="Y24" s="3"/>
    </row>
    <row r="25" spans="2:25" ht="30" customHeight="1">
      <c r="B25" s="36" t="str">
        <f t="shared" si="1"/>
        <v/>
      </c>
      <c r="C25" s="15"/>
      <c r="D25" s="48"/>
      <c r="E25" s="82"/>
      <c r="F25" s="83"/>
      <c r="G25" s="18"/>
      <c r="H25" s="17"/>
      <c r="I25" s="8"/>
      <c r="L25" s="52"/>
      <c r="M25" s="53"/>
      <c r="N25" s="53"/>
      <c r="O25" s="53"/>
      <c r="P25" s="59"/>
      <c r="R25" s="54">
        <f t="shared" si="0"/>
        <v>0</v>
      </c>
      <c r="S25" s="13">
        <f>IF(C25=Lista!$H$3,1,0)</f>
        <v>0</v>
      </c>
      <c r="T25" s="13">
        <f>IF(C25=Lista!$H$4,2,0)</f>
        <v>0</v>
      </c>
      <c r="U25" s="13">
        <f>IF(C25=Lista!$H$5,3,0)</f>
        <v>0</v>
      </c>
      <c r="V25" s="13">
        <f>IF(C25=Lista!$H$6,4,0)</f>
        <v>0</v>
      </c>
      <c r="W25" s="13">
        <f>IF(C25=Lista!$H$7,5,0)</f>
        <v>0</v>
      </c>
      <c r="Y25" s="3"/>
    </row>
    <row r="26" spans="2:25" ht="30" customHeight="1">
      <c r="B26" s="36" t="str">
        <f t="shared" si="1"/>
        <v/>
      </c>
      <c r="C26" s="15"/>
      <c r="D26" s="48"/>
      <c r="E26" s="82"/>
      <c r="F26" s="83"/>
      <c r="G26" s="18"/>
      <c r="H26" s="17"/>
      <c r="I26" s="8"/>
      <c r="L26" s="52"/>
      <c r="M26" s="53"/>
      <c r="N26" s="53"/>
      <c r="O26" s="53"/>
      <c r="P26" s="59"/>
      <c r="R26" s="54">
        <f t="shared" si="0"/>
        <v>0</v>
      </c>
      <c r="S26" s="13">
        <f>IF(C26=Lista!$H$3,1,0)</f>
        <v>0</v>
      </c>
      <c r="T26" s="13">
        <f>IF(C26=Lista!$H$4,2,0)</f>
        <v>0</v>
      </c>
      <c r="U26" s="13">
        <f>IF(C26=Lista!$H$5,3,0)</f>
        <v>0</v>
      </c>
      <c r="V26" s="13">
        <f>IF(C26=Lista!$H$6,4,0)</f>
        <v>0</v>
      </c>
      <c r="W26" s="13">
        <f>IF(C26=Lista!$H$7,5,0)</f>
        <v>0</v>
      </c>
      <c r="Y26" s="3"/>
    </row>
    <row r="27" spans="2:25" ht="30" customHeight="1">
      <c r="B27" s="36" t="str">
        <f t="shared" si="1"/>
        <v/>
      </c>
      <c r="C27" s="15"/>
      <c r="D27" s="48"/>
      <c r="E27" s="82"/>
      <c r="F27" s="83"/>
      <c r="G27" s="18"/>
      <c r="H27" s="17"/>
      <c r="I27" s="8"/>
      <c r="L27" s="52"/>
      <c r="M27" s="53"/>
      <c r="N27" s="53"/>
      <c r="O27" s="53"/>
      <c r="P27" s="59"/>
      <c r="R27" s="54">
        <f t="shared" si="0"/>
        <v>0</v>
      </c>
      <c r="S27" s="13">
        <f>IF(C27=Lista!$H$3,1,0)</f>
        <v>0</v>
      </c>
      <c r="T27" s="13">
        <f>IF(C27=Lista!$H$4,2,0)</f>
        <v>0</v>
      </c>
      <c r="U27" s="13">
        <f>IF(C27=Lista!$H$5,3,0)</f>
        <v>0</v>
      </c>
      <c r="V27" s="13">
        <f>IF(C27=Lista!$H$6,4,0)</f>
        <v>0</v>
      </c>
      <c r="W27" s="13">
        <f>IF(C27=Lista!$H$7,5,0)</f>
        <v>0</v>
      </c>
      <c r="Y27" s="3"/>
    </row>
    <row r="28" spans="2:25" ht="30" customHeight="1">
      <c r="B28" s="36" t="str">
        <f t="shared" si="1"/>
        <v/>
      </c>
      <c r="C28" s="15"/>
      <c r="D28" s="48"/>
      <c r="E28" s="82"/>
      <c r="F28" s="83"/>
      <c r="G28" s="18"/>
      <c r="H28" s="17"/>
      <c r="I28" s="8"/>
      <c r="L28" s="52"/>
      <c r="M28" s="53"/>
      <c r="N28" s="53"/>
      <c r="O28" s="53"/>
      <c r="P28" s="59"/>
      <c r="R28" s="54">
        <f t="shared" si="0"/>
        <v>0</v>
      </c>
      <c r="S28" s="13">
        <f>IF(C28=Lista!$H$3,1,0)</f>
        <v>0</v>
      </c>
      <c r="T28" s="13">
        <f>IF(C28=Lista!$H$4,2,0)</f>
        <v>0</v>
      </c>
      <c r="U28" s="13">
        <f>IF(C28=Lista!$H$5,3,0)</f>
        <v>0</v>
      </c>
      <c r="V28" s="13">
        <f>IF(C28=Lista!$H$6,4,0)</f>
        <v>0</v>
      </c>
      <c r="W28" s="13">
        <f>IF(C28=Lista!$H$7,5,0)</f>
        <v>0</v>
      </c>
      <c r="Y28" s="3"/>
    </row>
    <row r="29" spans="2:25" ht="30" customHeight="1">
      <c r="B29" s="36" t="str">
        <f t="shared" si="1"/>
        <v/>
      </c>
      <c r="C29" s="15"/>
      <c r="D29" s="48"/>
      <c r="E29" s="82"/>
      <c r="F29" s="83"/>
      <c r="G29" s="18"/>
      <c r="H29" s="17"/>
      <c r="I29" s="8"/>
      <c r="L29" s="52"/>
      <c r="M29" s="53"/>
      <c r="N29" s="53"/>
      <c r="O29" s="53"/>
      <c r="P29" s="59"/>
      <c r="R29" s="54">
        <f t="shared" si="0"/>
        <v>0</v>
      </c>
      <c r="S29" s="13">
        <f>IF(C29=Lista!$H$3,1,0)</f>
        <v>0</v>
      </c>
      <c r="T29" s="13">
        <f>IF(C29=Lista!$H$4,2,0)</f>
        <v>0</v>
      </c>
      <c r="U29" s="13">
        <f>IF(C29=Lista!$H$5,3,0)</f>
        <v>0</v>
      </c>
      <c r="V29" s="13">
        <f>IF(C29=Lista!$H$6,4,0)</f>
        <v>0</v>
      </c>
      <c r="W29" s="13">
        <f>IF(C29=Lista!$H$7,5,0)</f>
        <v>0</v>
      </c>
      <c r="Y29" s="3"/>
    </row>
    <row r="30" spans="2:25" ht="30" customHeight="1">
      <c r="B30" s="36" t="str">
        <f t="shared" si="1"/>
        <v/>
      </c>
      <c r="C30" s="15"/>
      <c r="D30" s="48"/>
      <c r="E30" s="82"/>
      <c r="F30" s="83"/>
      <c r="G30" s="18"/>
      <c r="H30" s="17"/>
      <c r="I30" s="8"/>
      <c r="L30" s="52"/>
      <c r="M30" s="53"/>
      <c r="N30" s="53"/>
      <c r="O30" s="53"/>
      <c r="P30" s="59"/>
      <c r="R30" s="54">
        <f t="shared" si="0"/>
        <v>0</v>
      </c>
      <c r="S30" s="13">
        <f>IF(C30=Lista!$H$3,1,0)</f>
        <v>0</v>
      </c>
      <c r="T30" s="13">
        <f>IF(C30=Lista!$H$4,2,0)</f>
        <v>0</v>
      </c>
      <c r="U30" s="13">
        <f>IF(C30=Lista!$H$5,3,0)</f>
        <v>0</v>
      </c>
      <c r="V30" s="13">
        <f>IF(C30=Lista!$H$6,4,0)</f>
        <v>0</v>
      </c>
      <c r="W30" s="13">
        <f>IF(C30=Lista!$H$7,5,0)</f>
        <v>0</v>
      </c>
      <c r="Y30" s="3"/>
    </row>
    <row r="31" spans="2:25" ht="30" customHeight="1">
      <c r="B31" s="36" t="str">
        <f t="shared" si="1"/>
        <v/>
      </c>
      <c r="C31" s="15"/>
      <c r="D31" s="48"/>
      <c r="E31" s="82"/>
      <c r="F31" s="83"/>
      <c r="G31" s="18"/>
      <c r="H31" s="17"/>
      <c r="I31" s="8"/>
      <c r="L31" s="52"/>
      <c r="M31" s="53"/>
      <c r="N31" s="53"/>
      <c r="O31" s="53"/>
      <c r="P31" s="59"/>
      <c r="R31" s="54">
        <f t="shared" si="0"/>
        <v>0</v>
      </c>
      <c r="S31" s="13">
        <f>IF(C31=Lista!$H$3,1,0)</f>
        <v>0</v>
      </c>
      <c r="T31" s="13">
        <f>IF(C31=Lista!$H$4,2,0)</f>
        <v>0</v>
      </c>
      <c r="U31" s="13">
        <f>IF(C31=Lista!$H$5,3,0)</f>
        <v>0</v>
      </c>
      <c r="V31" s="13">
        <f>IF(C31=Lista!$H$6,4,0)</f>
        <v>0</v>
      </c>
      <c r="W31" s="13">
        <f>IF(C31=Lista!$H$7,5,0)</f>
        <v>0</v>
      </c>
      <c r="Y31" s="3"/>
    </row>
    <row r="32" spans="2:25" ht="30" customHeight="1">
      <c r="B32" s="36" t="str">
        <f t="shared" si="1"/>
        <v/>
      </c>
      <c r="C32" s="15"/>
      <c r="D32" s="48"/>
      <c r="E32" s="82"/>
      <c r="F32" s="83"/>
      <c r="G32" s="18"/>
      <c r="H32" s="17"/>
      <c r="I32" s="8"/>
      <c r="L32" s="52"/>
      <c r="M32" s="53"/>
      <c r="N32" s="53"/>
      <c r="O32" s="53"/>
      <c r="P32" s="59"/>
      <c r="R32" s="54">
        <f t="shared" si="0"/>
        <v>0</v>
      </c>
      <c r="S32" s="13">
        <f>IF(C32=Lista!$H$3,1,0)</f>
        <v>0</v>
      </c>
      <c r="T32" s="13">
        <f>IF(C32=Lista!$H$4,2,0)</f>
        <v>0</v>
      </c>
      <c r="U32" s="13">
        <f>IF(C32=Lista!$H$5,3,0)</f>
        <v>0</v>
      </c>
      <c r="V32" s="13">
        <f>IF(C32=Lista!$H$6,4,0)</f>
        <v>0</v>
      </c>
      <c r="W32" s="13">
        <f>IF(C32=Lista!$H$7,5,0)</f>
        <v>0</v>
      </c>
      <c r="Y32" s="3"/>
    </row>
    <row r="33" spans="2:25" ht="30" customHeight="1">
      <c r="B33" s="36" t="str">
        <f t="shared" si="1"/>
        <v/>
      </c>
      <c r="C33" s="15"/>
      <c r="D33" s="48"/>
      <c r="E33" s="82"/>
      <c r="F33" s="83"/>
      <c r="G33" s="18"/>
      <c r="H33" s="17"/>
      <c r="I33" s="8"/>
      <c r="L33" s="52"/>
      <c r="M33" s="53"/>
      <c r="N33" s="53"/>
      <c r="O33" s="53"/>
      <c r="P33" s="59"/>
      <c r="R33" s="54">
        <f t="shared" si="0"/>
        <v>0</v>
      </c>
      <c r="S33" s="13">
        <f>IF(C33=Lista!$H$3,1,0)</f>
        <v>0</v>
      </c>
      <c r="T33" s="13">
        <f>IF(C33=Lista!$H$4,2,0)</f>
        <v>0</v>
      </c>
      <c r="U33" s="13">
        <f>IF(C33=Lista!$H$5,3,0)</f>
        <v>0</v>
      </c>
      <c r="V33" s="13">
        <f>IF(C33=Lista!$H$6,4,0)</f>
        <v>0</v>
      </c>
      <c r="W33" s="13">
        <f>IF(C33=Lista!$H$7,5,0)</f>
        <v>0</v>
      </c>
      <c r="Y33" s="3"/>
    </row>
    <row r="34" spans="2:25" ht="30" customHeight="1">
      <c r="B34" s="36" t="str">
        <f t="shared" si="1"/>
        <v/>
      </c>
      <c r="C34" s="15"/>
      <c r="D34" s="48"/>
      <c r="E34" s="82"/>
      <c r="F34" s="83"/>
      <c r="G34" s="18"/>
      <c r="H34" s="17"/>
      <c r="I34" s="8"/>
      <c r="L34" s="52"/>
      <c r="M34" s="53"/>
      <c r="N34" s="53"/>
      <c r="O34" s="53"/>
      <c r="P34" s="59"/>
      <c r="R34" s="54">
        <f t="shared" si="0"/>
        <v>0</v>
      </c>
      <c r="S34" s="13">
        <f>IF(C34=Lista!$H$3,1,0)</f>
        <v>0</v>
      </c>
      <c r="T34" s="13">
        <f>IF(C34=Lista!$H$4,2,0)</f>
        <v>0</v>
      </c>
      <c r="U34" s="13">
        <f>IF(C34=Lista!$H$5,3,0)</f>
        <v>0</v>
      </c>
      <c r="V34" s="13">
        <f>IF(C34=Lista!$H$6,4,0)</f>
        <v>0</v>
      </c>
      <c r="W34" s="13">
        <f>IF(C34=Lista!$H$7,5,0)</f>
        <v>0</v>
      </c>
      <c r="Y34" s="3"/>
    </row>
    <row r="35" spans="2:25" ht="30" customHeight="1">
      <c r="B35" s="36" t="str">
        <f t="shared" si="1"/>
        <v/>
      </c>
      <c r="C35" s="15"/>
      <c r="D35" s="48"/>
      <c r="E35" s="82"/>
      <c r="F35" s="83"/>
      <c r="G35" s="18"/>
      <c r="H35" s="17"/>
      <c r="I35" s="8"/>
      <c r="L35" s="52"/>
      <c r="M35" s="53"/>
      <c r="N35" s="53"/>
      <c r="O35" s="53"/>
      <c r="P35" s="59"/>
      <c r="R35" s="54">
        <f t="shared" si="0"/>
        <v>0</v>
      </c>
      <c r="S35" s="13">
        <f>IF(C35=Lista!$H$3,1,0)</f>
        <v>0</v>
      </c>
      <c r="T35" s="13">
        <f>IF(C35=Lista!$H$4,2,0)</f>
        <v>0</v>
      </c>
      <c r="U35" s="13">
        <f>IF(C35=Lista!$H$5,3,0)</f>
        <v>0</v>
      </c>
      <c r="V35" s="13">
        <f>IF(C35=Lista!$H$6,4,0)</f>
        <v>0</v>
      </c>
      <c r="W35" s="13">
        <f>IF(C35=Lista!$H$7,5,0)</f>
        <v>0</v>
      </c>
      <c r="Y35" s="3"/>
    </row>
    <row r="36" spans="2:25" ht="30" customHeight="1">
      <c r="B36" s="36" t="str">
        <f t="shared" si="1"/>
        <v/>
      </c>
      <c r="C36" s="15"/>
      <c r="D36" s="48"/>
      <c r="E36" s="82"/>
      <c r="F36" s="83"/>
      <c r="G36" s="18"/>
      <c r="H36" s="17"/>
      <c r="I36" s="8"/>
      <c r="L36" s="52"/>
      <c r="M36" s="53"/>
      <c r="N36" s="53"/>
      <c r="O36" s="53"/>
      <c r="P36" s="59"/>
      <c r="R36" s="54">
        <f t="shared" si="0"/>
        <v>0</v>
      </c>
      <c r="S36" s="13">
        <f>IF(C36=Lista!$H$3,1,0)</f>
        <v>0</v>
      </c>
      <c r="T36" s="13">
        <f>IF(C36=Lista!$H$4,2,0)</f>
        <v>0</v>
      </c>
      <c r="U36" s="13">
        <f>IF(C36=Lista!$H$5,3,0)</f>
        <v>0</v>
      </c>
      <c r="V36" s="13">
        <f>IF(C36=Lista!$H$6,4,0)</f>
        <v>0</v>
      </c>
      <c r="W36" s="13">
        <f>IF(C36=Lista!$H$7,5,0)</f>
        <v>0</v>
      </c>
      <c r="Y36" s="3"/>
    </row>
    <row r="37" spans="2:25" ht="30" customHeight="1">
      <c r="B37" s="36" t="str">
        <f t="shared" si="1"/>
        <v/>
      </c>
      <c r="C37" s="15"/>
      <c r="D37" s="48"/>
      <c r="E37" s="82"/>
      <c r="F37" s="83"/>
      <c r="G37" s="18"/>
      <c r="H37" s="17"/>
      <c r="I37" s="8"/>
      <c r="L37" s="52"/>
      <c r="M37" s="53"/>
      <c r="N37" s="53"/>
      <c r="O37" s="53"/>
      <c r="P37" s="59"/>
      <c r="R37" s="54">
        <f t="shared" si="0"/>
        <v>0</v>
      </c>
      <c r="S37" s="13">
        <f>IF(C37=Lista!$H$3,1,0)</f>
        <v>0</v>
      </c>
      <c r="T37" s="13">
        <f>IF(C37=Lista!$H$4,2,0)</f>
        <v>0</v>
      </c>
      <c r="U37" s="13">
        <f>IF(C37=Lista!$H$5,3,0)</f>
        <v>0</v>
      </c>
      <c r="V37" s="13">
        <f>IF(C37=Lista!$H$6,4,0)</f>
        <v>0</v>
      </c>
      <c r="W37" s="13">
        <f>IF(C37=Lista!$H$7,5,0)</f>
        <v>0</v>
      </c>
      <c r="Y37" s="3"/>
    </row>
    <row r="38" spans="2:25" ht="30" customHeight="1">
      <c r="B38" s="36" t="str">
        <f t="shared" si="1"/>
        <v/>
      </c>
      <c r="C38" s="15"/>
      <c r="D38" s="48"/>
      <c r="E38" s="82"/>
      <c r="F38" s="83"/>
      <c r="G38" s="18"/>
      <c r="H38" s="17"/>
      <c r="I38" s="8"/>
      <c r="L38" s="52"/>
      <c r="M38" s="53"/>
      <c r="N38" s="53"/>
      <c r="O38" s="53"/>
      <c r="P38" s="59"/>
      <c r="R38" s="54">
        <f t="shared" si="0"/>
        <v>0</v>
      </c>
      <c r="S38" s="13">
        <f>IF(C38=Lista!$H$3,1,0)</f>
        <v>0</v>
      </c>
      <c r="T38" s="13">
        <f>IF(C38=Lista!$H$4,2,0)</f>
        <v>0</v>
      </c>
      <c r="U38" s="13">
        <f>IF(C38=Lista!$H$5,3,0)</f>
        <v>0</v>
      </c>
      <c r="V38" s="13">
        <f>IF(C38=Lista!$H$6,4,0)</f>
        <v>0</v>
      </c>
      <c r="W38" s="13">
        <f>IF(C38=Lista!$H$7,5,0)</f>
        <v>0</v>
      </c>
      <c r="Y38" s="3"/>
    </row>
    <row r="39" spans="2:25" ht="30" customHeight="1">
      <c r="B39" s="36" t="str">
        <f t="shared" si="1"/>
        <v/>
      </c>
      <c r="C39" s="15"/>
      <c r="D39" s="48"/>
      <c r="E39" s="82"/>
      <c r="F39" s="83"/>
      <c r="G39" s="18"/>
      <c r="H39" s="17"/>
      <c r="I39" s="8"/>
      <c r="L39" s="52"/>
      <c r="M39" s="53"/>
      <c r="N39" s="53"/>
      <c r="O39" s="53"/>
      <c r="P39" s="59"/>
      <c r="R39" s="54">
        <f t="shared" si="0"/>
        <v>0</v>
      </c>
      <c r="S39" s="13">
        <f>IF(C39=Lista!$H$3,1,0)</f>
        <v>0</v>
      </c>
      <c r="T39" s="13">
        <f>IF(C39=Lista!$H$4,2,0)</f>
        <v>0</v>
      </c>
      <c r="U39" s="13">
        <f>IF(C39=Lista!$H$5,3,0)</f>
        <v>0</v>
      </c>
      <c r="V39" s="13">
        <f>IF(C39=Lista!$H$6,4,0)</f>
        <v>0</v>
      </c>
      <c r="W39" s="13">
        <f>IF(C39=Lista!$H$7,5,0)</f>
        <v>0</v>
      </c>
      <c r="Y39" s="3"/>
    </row>
    <row r="40" spans="2:25" ht="30" customHeight="1">
      <c r="B40" s="36" t="str">
        <f t="shared" si="1"/>
        <v/>
      </c>
      <c r="C40" s="15"/>
      <c r="D40" s="48"/>
      <c r="E40" s="82"/>
      <c r="F40" s="83"/>
      <c r="G40" s="18"/>
      <c r="H40" s="17"/>
      <c r="I40" s="8"/>
      <c r="L40" s="52"/>
      <c r="M40" s="53"/>
      <c r="N40" s="53"/>
      <c r="O40" s="53"/>
      <c r="P40" s="59"/>
      <c r="R40" s="54">
        <f t="shared" si="0"/>
        <v>0</v>
      </c>
      <c r="S40" s="13">
        <f>IF(C40=Lista!$H$3,1,0)</f>
        <v>0</v>
      </c>
      <c r="T40" s="13">
        <f>IF(C40=Lista!$H$4,2,0)</f>
        <v>0</v>
      </c>
      <c r="U40" s="13">
        <f>IF(C40=Lista!$H$5,3,0)</f>
        <v>0</v>
      </c>
      <c r="V40" s="13">
        <f>IF(C40=Lista!$H$6,4,0)</f>
        <v>0</v>
      </c>
      <c r="W40" s="13">
        <f>IF(C40=Lista!$H$7,5,0)</f>
        <v>0</v>
      </c>
      <c r="Y40" s="3"/>
    </row>
    <row r="41" spans="2:25" ht="30" customHeight="1">
      <c r="B41" s="36" t="str">
        <f t="shared" si="1"/>
        <v/>
      </c>
      <c r="C41" s="15"/>
      <c r="D41" s="48"/>
      <c r="E41" s="82"/>
      <c r="F41" s="83"/>
      <c r="G41" s="18"/>
      <c r="H41" s="17"/>
      <c r="I41" s="8"/>
      <c r="L41" s="52"/>
      <c r="M41" s="53"/>
      <c r="N41" s="53"/>
      <c r="O41" s="53"/>
      <c r="P41" s="59"/>
      <c r="R41" s="54">
        <f t="shared" si="0"/>
        <v>0</v>
      </c>
      <c r="S41" s="13">
        <f>IF(C41=Lista!$H$3,1,0)</f>
        <v>0</v>
      </c>
      <c r="T41" s="13">
        <f>IF(C41=Lista!$H$4,2,0)</f>
        <v>0</v>
      </c>
      <c r="U41" s="13">
        <f>IF(C41=Lista!$H$5,3,0)</f>
        <v>0</v>
      </c>
      <c r="V41" s="13">
        <f>IF(C41=Lista!$H$6,4,0)</f>
        <v>0</v>
      </c>
      <c r="W41" s="13">
        <f>IF(C41=Lista!$H$7,5,0)</f>
        <v>0</v>
      </c>
      <c r="Y41" s="3"/>
    </row>
    <row r="42" spans="2:25" ht="30" customHeight="1">
      <c r="B42" s="36" t="str">
        <f t="shared" si="1"/>
        <v/>
      </c>
      <c r="C42" s="15"/>
      <c r="D42" s="48"/>
      <c r="E42" s="82"/>
      <c r="F42" s="83"/>
      <c r="G42" s="18"/>
      <c r="H42" s="17"/>
      <c r="I42" s="8"/>
      <c r="L42" s="52"/>
      <c r="M42" s="53"/>
      <c r="N42" s="53"/>
      <c r="O42" s="53"/>
      <c r="P42" s="59"/>
      <c r="R42" s="54">
        <f t="shared" si="0"/>
        <v>0</v>
      </c>
      <c r="S42" s="13">
        <f>IF(C42=Lista!$H$3,1,0)</f>
        <v>0</v>
      </c>
      <c r="T42" s="13">
        <f>IF(C42=Lista!$H$4,2,0)</f>
        <v>0</v>
      </c>
      <c r="U42" s="13">
        <f>IF(C42=Lista!$H$5,3,0)</f>
        <v>0</v>
      </c>
      <c r="V42" s="13">
        <f>IF(C42=Lista!$H$6,4,0)</f>
        <v>0</v>
      </c>
      <c r="W42" s="13">
        <f>IF(C42=Lista!$H$7,5,0)</f>
        <v>0</v>
      </c>
      <c r="Y42" s="3"/>
    </row>
    <row r="43" spans="2:25" ht="30" customHeight="1">
      <c r="B43" s="36" t="str">
        <f t="shared" si="1"/>
        <v/>
      </c>
      <c r="C43" s="15"/>
      <c r="D43" s="48"/>
      <c r="E43" s="82"/>
      <c r="F43" s="83"/>
      <c r="G43" s="18"/>
      <c r="H43" s="17"/>
      <c r="I43" s="8"/>
      <c r="L43" s="52"/>
      <c r="M43" s="53"/>
      <c r="N43" s="53"/>
      <c r="O43" s="53"/>
      <c r="P43" s="59"/>
      <c r="R43" s="54">
        <f t="shared" si="0"/>
        <v>0</v>
      </c>
      <c r="S43" s="13">
        <f>IF(C43=Lista!$H$3,1,0)</f>
        <v>0</v>
      </c>
      <c r="T43" s="13">
        <f>IF(C43=Lista!$H$4,2,0)</f>
        <v>0</v>
      </c>
      <c r="U43" s="13">
        <f>IF(C43=Lista!$H$5,3,0)</f>
        <v>0</v>
      </c>
      <c r="V43" s="13">
        <f>IF(C43=Lista!$H$6,4,0)</f>
        <v>0</v>
      </c>
      <c r="W43" s="13">
        <f>IF(C43=Lista!$H$7,5,0)</f>
        <v>0</v>
      </c>
      <c r="Y43" s="3"/>
    </row>
    <row r="44" spans="2:25" ht="30" customHeight="1">
      <c r="B44" s="36" t="str">
        <f t="shared" si="1"/>
        <v/>
      </c>
      <c r="C44" s="15"/>
      <c r="D44" s="48"/>
      <c r="E44" s="82"/>
      <c r="F44" s="83"/>
      <c r="G44" s="18"/>
      <c r="H44" s="17"/>
      <c r="I44" s="8"/>
      <c r="L44" s="52"/>
      <c r="M44" s="53"/>
      <c r="N44" s="53"/>
      <c r="O44" s="53"/>
      <c r="P44" s="59"/>
      <c r="R44" s="54">
        <f t="shared" si="0"/>
        <v>0</v>
      </c>
      <c r="S44" s="13">
        <f>IF(C44=Lista!$H$3,1,0)</f>
        <v>0</v>
      </c>
      <c r="T44" s="13">
        <f>IF(C44=Lista!$H$4,2,0)</f>
        <v>0</v>
      </c>
      <c r="U44" s="13">
        <f>IF(C44=Lista!$H$5,3,0)</f>
        <v>0</v>
      </c>
      <c r="V44" s="13">
        <f>IF(C44=Lista!$H$6,4,0)</f>
        <v>0</v>
      </c>
      <c r="W44" s="13">
        <f>IF(C44=Lista!$H$7,5,0)</f>
        <v>0</v>
      </c>
      <c r="Y44" s="3"/>
    </row>
    <row r="45" spans="2:25" ht="30" customHeight="1">
      <c r="B45" s="36" t="str">
        <f t="shared" si="1"/>
        <v/>
      </c>
      <c r="C45" s="15"/>
      <c r="D45" s="48"/>
      <c r="E45" s="82"/>
      <c r="F45" s="83"/>
      <c r="G45" s="18"/>
      <c r="H45" s="17"/>
      <c r="I45" s="8"/>
      <c r="L45" s="52"/>
      <c r="M45" s="53"/>
      <c r="N45" s="53"/>
      <c r="O45" s="53"/>
      <c r="P45" s="59"/>
      <c r="R45" s="54">
        <f t="shared" si="0"/>
        <v>0</v>
      </c>
      <c r="S45" s="13">
        <f>IF(C45=Lista!$H$3,1,0)</f>
        <v>0</v>
      </c>
      <c r="T45" s="13">
        <f>IF(C45=Lista!$H$4,2,0)</f>
        <v>0</v>
      </c>
      <c r="U45" s="13">
        <f>IF(C45=Lista!$H$5,3,0)</f>
        <v>0</v>
      </c>
      <c r="V45" s="13">
        <f>IF(C45=Lista!$H$6,4,0)</f>
        <v>0</v>
      </c>
      <c r="W45" s="13">
        <f>IF(C45=Lista!$H$7,5,0)</f>
        <v>0</v>
      </c>
      <c r="Y45" s="3"/>
    </row>
    <row r="46" spans="2:25" ht="30" customHeight="1">
      <c r="B46" s="36" t="str">
        <f t="shared" si="1"/>
        <v/>
      </c>
      <c r="C46" s="15"/>
      <c r="D46" s="48"/>
      <c r="E46" s="82"/>
      <c r="F46" s="83"/>
      <c r="G46" s="18"/>
      <c r="H46" s="17"/>
      <c r="I46" s="8"/>
      <c r="L46" s="52"/>
      <c r="M46" s="53"/>
      <c r="N46" s="53"/>
      <c r="O46" s="53"/>
      <c r="P46" s="59"/>
      <c r="R46" s="54">
        <f t="shared" si="0"/>
        <v>0</v>
      </c>
      <c r="S46" s="13">
        <f>IF(C46=Lista!$H$3,1,0)</f>
        <v>0</v>
      </c>
      <c r="T46" s="13">
        <f>IF(C46=Lista!$H$4,2,0)</f>
        <v>0</v>
      </c>
      <c r="U46" s="13">
        <f>IF(C46=Lista!$H$5,3,0)</f>
        <v>0</v>
      </c>
      <c r="V46" s="13">
        <f>IF(C46=Lista!$H$6,4,0)</f>
        <v>0</v>
      </c>
      <c r="W46" s="13">
        <f>IF(C46=Lista!$H$7,5,0)</f>
        <v>0</v>
      </c>
      <c r="Y46" s="3"/>
    </row>
    <row r="47" spans="2:25" ht="30" customHeight="1">
      <c r="B47" s="36" t="str">
        <f t="shared" si="1"/>
        <v/>
      </c>
      <c r="C47" s="15"/>
      <c r="D47" s="48"/>
      <c r="E47" s="82"/>
      <c r="F47" s="83"/>
      <c r="G47" s="18"/>
      <c r="H47" s="17"/>
      <c r="I47" s="8"/>
      <c r="L47" s="52"/>
      <c r="M47" s="53"/>
      <c r="N47" s="53"/>
      <c r="O47" s="53"/>
      <c r="P47" s="59"/>
      <c r="R47" s="54">
        <f t="shared" si="0"/>
        <v>0</v>
      </c>
      <c r="S47" s="13">
        <f>IF(C47=Lista!$H$3,1,0)</f>
        <v>0</v>
      </c>
      <c r="T47" s="13">
        <f>IF(C47=Lista!$H$4,2,0)</f>
        <v>0</v>
      </c>
      <c r="U47" s="13">
        <f>IF(C47=Lista!$H$5,3,0)</f>
        <v>0</v>
      </c>
      <c r="V47" s="13">
        <f>IF(C47=Lista!$H$6,4,0)</f>
        <v>0</v>
      </c>
      <c r="W47" s="13">
        <f>IF(C47=Lista!$H$7,5,0)</f>
        <v>0</v>
      </c>
      <c r="Y47" s="3"/>
    </row>
    <row r="48" spans="2:25" ht="30" customHeight="1">
      <c r="B48" s="36" t="str">
        <f t="shared" si="1"/>
        <v/>
      </c>
      <c r="C48" s="15"/>
      <c r="D48" s="48"/>
      <c r="E48" s="82"/>
      <c r="F48" s="83"/>
      <c r="G48" s="18"/>
      <c r="H48" s="17"/>
      <c r="I48" s="8"/>
      <c r="L48" s="60"/>
      <c r="M48" s="61"/>
      <c r="N48" s="61"/>
      <c r="O48" s="61"/>
      <c r="P48" s="62"/>
      <c r="R48" s="54">
        <f t="shared" si="0"/>
        <v>0</v>
      </c>
      <c r="S48" s="13">
        <f>IF(C48=Lista!$H$3,1,0)</f>
        <v>0</v>
      </c>
      <c r="T48" s="13">
        <f>IF(C48=Lista!$H$4,2,0)</f>
        <v>0</v>
      </c>
      <c r="U48" s="13">
        <f>IF(C48=Lista!$H$5,3,0)</f>
        <v>0</v>
      </c>
      <c r="V48" s="13">
        <f>IF(C48=Lista!$H$6,4,0)</f>
        <v>0</v>
      </c>
      <c r="W48" s="13">
        <f>IF(C48=Lista!$H$7,5,0)</f>
        <v>0</v>
      </c>
      <c r="Y48" s="3"/>
    </row>
    <row r="49" spans="2:25" ht="24" customHeight="1">
      <c r="B49" s="4"/>
      <c r="C49" s="4"/>
      <c r="D49" s="5"/>
      <c r="E49" s="5"/>
      <c r="F49" s="5"/>
      <c r="G49" s="5"/>
      <c r="H49" s="5"/>
      <c r="I49" s="5"/>
      <c r="Y49" s="3"/>
    </row>
    <row r="53" spans="2:25" ht="15">
      <c r="M53" s="22"/>
      <c r="N53" s="22"/>
    </row>
  </sheetData>
  <sheetProtection formatCells="0" formatColumns="0" formatRows="0" insertColumns="0" insertRows="0" insertHyperlinks="0" deleteColumns="0" deleteRows="0" sort="0" autoFilter="0" pivotTables="0"/>
  <autoFilter ref="B8:H48">
    <filterColumn colId="3" showButton="0"/>
  </autoFilter>
  <dataConsolidate/>
  <mergeCells count="51">
    <mergeCell ref="E45:F45"/>
    <mergeCell ref="E46:F46"/>
    <mergeCell ref="E47:F47"/>
    <mergeCell ref="E48:F48"/>
    <mergeCell ref="E39:F39"/>
    <mergeCell ref="E40:F40"/>
    <mergeCell ref="E41:F41"/>
    <mergeCell ref="E42:F42"/>
    <mergeCell ref="E43:F43"/>
    <mergeCell ref="E44:F44"/>
    <mergeCell ref="E34:F34"/>
    <mergeCell ref="E35:F35"/>
    <mergeCell ref="E36:F36"/>
    <mergeCell ref="E37:F37"/>
    <mergeCell ref="E38:F38"/>
    <mergeCell ref="E29:F29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E19:F19"/>
    <mergeCell ref="E20:F20"/>
    <mergeCell ref="E21:F21"/>
    <mergeCell ref="E22:F22"/>
    <mergeCell ref="E23:F23"/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  <mergeCell ref="L8:P8"/>
    <mergeCell ref="C4:D4"/>
    <mergeCell ref="C2:H2"/>
    <mergeCell ref="E6:F6"/>
    <mergeCell ref="C6:D6"/>
    <mergeCell ref="E4:F4"/>
    <mergeCell ref="E8:F8"/>
    <mergeCell ref="C5:D5"/>
    <mergeCell ref="E5:F5"/>
    <mergeCell ref="C7:D7"/>
    <mergeCell ref="E7:F7"/>
  </mergeCells>
  <conditionalFormatting sqref="J14">
    <cfRule type="expression" dxfId="10" priority="13" stopIfTrue="1">
      <formula>AND($E$4&gt;0,$J$14&lt;90)</formula>
    </cfRule>
  </conditionalFormatting>
  <conditionalFormatting sqref="I4:I6">
    <cfRule type="expression" dxfId="9" priority="12" stopIfTrue="1">
      <formula>$H$4&lt;90</formula>
    </cfRule>
  </conditionalFormatting>
  <conditionalFormatting sqref="J12">
    <cfRule type="expression" dxfId="8" priority="11" stopIfTrue="1">
      <formula>AND($E$4&gt;0,$J$12&lt;12)</formula>
    </cfRule>
  </conditionalFormatting>
  <conditionalFormatting sqref="J10">
    <cfRule type="expression" dxfId="7" priority="10" stopIfTrue="1">
      <formula>AND($E$4&gt;0,$J$10&lt;0.1)</formula>
    </cfRule>
  </conditionalFormatting>
  <conditionalFormatting sqref="E4:E5">
    <cfRule type="expression" dxfId="6" priority="9" stopIfTrue="1">
      <formula>$E$4&lt;0.1</formula>
    </cfRule>
  </conditionalFormatting>
  <conditionalFormatting sqref="B9:B48">
    <cfRule type="cellIs" dxfId="5" priority="8" stopIfTrue="1" operator="equal">
      <formula>"Wypełnione"</formula>
    </cfRule>
  </conditionalFormatting>
  <conditionalFormatting sqref="E6:H6">
    <cfRule type="cellIs" priority="6" stopIfTrue="1" operator="lessThanOrEqual">
      <formula>"null"</formula>
    </cfRule>
    <cfRule type="cellIs" dxfId="4" priority="7" stopIfTrue="1" operator="greaterThan">
      <formula>"null"</formula>
    </cfRule>
  </conditionalFormatting>
  <conditionalFormatting sqref="C6:D6">
    <cfRule type="cellIs" dxfId="3" priority="4" stopIfTrue="1" operator="equal">
      <formula>"Informacja zwrotna : "</formula>
    </cfRule>
    <cfRule type="cellIs" dxfId="2" priority="5" stopIfTrue="1" operator="equal">
      <formula>"Informacja zwrotna :"</formula>
    </cfRule>
  </conditionalFormatting>
  <conditionalFormatting sqref="H4:H5">
    <cfRule type="expression" dxfId="1" priority="1" stopIfTrue="1">
      <formula>IF($C$6="Informacja zwrotna :",FALSE,TRUE)</formula>
    </cfRule>
    <cfRule type="expression" dxfId="0" priority="2" stopIfTrue="1">
      <formula>IF($C$6="Informacja zwrotna :",TRUE,FALSE)</formula>
    </cfRule>
  </conditionalFormatting>
  <dataValidations count="2">
    <dataValidation type="decimal" allowBlank="1" showErrorMessage="1" error="Powierzchnia w ha - wpisz liczbę!" sqref="E4:E5">
      <formula1>0</formula1>
      <formula2>99999999999</formula2>
    </dataValidation>
    <dataValidation type="whole" allowBlank="1" showInputMessage="1" showErrorMessage="1" error="Wpisz pełną liczbę drzew. Złamane i uschnięte pomiń ;-)" sqref="G9:G48 E9:E48">
      <formula1>0</formula1>
      <formula2>999999999</formula2>
    </dataValidation>
  </dataValidations>
  <printOptions horizontalCentered="1"/>
  <pageMargins left="0.51181102362204722" right="0.15748031496062992" top="0.47244094488188981" bottom="0.43307086614173229" header="0.31496062992125984" footer="0.31496062992125984"/>
  <pageSetup paperSize="9" orientation="portrait" blackAndWhite="1" horizontalDpi="4294967295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Lista!$H$3:$H$7</xm:f>
          </x14:formula1>
          <xm:sqref>C9:C48</xm:sqref>
        </x14:dataValidation>
        <x14:dataValidation type="list" allowBlank="1" showInputMessage="1" showErrorMessage="1">
          <x14:formula1>
            <xm:f>IF(C9="Jabłonie",Lista!$B$3:$B$100,IF(C9="Grusze",Lista!$C$3:$C$38,IF(C9="Czereśnie",Lista!$D$3:$D$18,IF(C9="Wiśnie",Lista!$F$3:$F$12,IF(C9="Śliwy",Lista!$G$3:$G$9,"")))))</xm:f>
          </x14:formula1>
          <xm:sqref>D9:D48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opLeftCell="A3" workbookViewId="0">
      <selection activeCell="F15" sqref="F15"/>
    </sheetView>
  </sheetViews>
  <sheetFormatPr defaultRowHeight="12.75"/>
  <sheetData>
    <row r="1" spans="1:8" ht="15" thickBot="1">
      <c r="A1" s="84" t="s">
        <v>196</v>
      </c>
      <c r="B1" s="84"/>
      <c r="C1" s="84"/>
      <c r="D1" s="84"/>
      <c r="E1" s="84"/>
      <c r="F1" s="84"/>
      <c r="G1" s="84"/>
      <c r="H1" s="84"/>
    </row>
    <row r="2" spans="1:8" ht="15.75" thickBot="1">
      <c r="A2" s="31" t="s">
        <v>191</v>
      </c>
      <c r="B2" s="32" t="s">
        <v>0</v>
      </c>
      <c r="C2" s="32" t="s">
        <v>18</v>
      </c>
      <c r="D2" s="32" t="s">
        <v>19</v>
      </c>
      <c r="E2" s="32"/>
      <c r="F2" s="32" t="s">
        <v>20</v>
      </c>
      <c r="G2" s="32" t="s">
        <v>21</v>
      </c>
      <c r="H2" s="33" t="s">
        <v>190</v>
      </c>
    </row>
    <row r="3" spans="1:8" ht="14.25">
      <c r="A3" s="34">
        <v>1</v>
      </c>
      <c r="B3" s="35" t="s">
        <v>159</v>
      </c>
      <c r="C3" s="35" t="s">
        <v>22</v>
      </c>
      <c r="D3" s="35" t="s">
        <v>23</v>
      </c>
      <c r="E3" s="35"/>
      <c r="F3" s="35" t="s">
        <v>24</v>
      </c>
      <c r="G3" s="35" t="s">
        <v>25</v>
      </c>
      <c r="H3" s="35" t="s">
        <v>6</v>
      </c>
    </row>
    <row r="4" spans="1:8" ht="14.25">
      <c r="A4" s="13">
        <v>2</v>
      </c>
      <c r="B4" s="14" t="s">
        <v>30</v>
      </c>
      <c r="C4" s="14" t="s">
        <v>26</v>
      </c>
      <c r="D4" s="14" t="s">
        <v>27</v>
      </c>
      <c r="E4" s="14"/>
      <c r="F4" s="14" t="s">
        <v>28</v>
      </c>
      <c r="G4" s="14" t="s">
        <v>29</v>
      </c>
      <c r="H4" s="14" t="s">
        <v>7</v>
      </c>
    </row>
    <row r="5" spans="1:8" ht="14.25">
      <c r="A5" s="13">
        <v>3</v>
      </c>
      <c r="B5" s="14" t="s">
        <v>160</v>
      </c>
      <c r="C5" s="14" t="s">
        <v>31</v>
      </c>
      <c r="D5" s="14" t="s">
        <v>32</v>
      </c>
      <c r="E5" s="14"/>
      <c r="F5" s="14" t="s">
        <v>33</v>
      </c>
      <c r="G5" s="14" t="s">
        <v>34</v>
      </c>
      <c r="H5" s="14" t="s">
        <v>8</v>
      </c>
    </row>
    <row r="6" spans="1:8" ht="14.25">
      <c r="A6" s="13">
        <v>4</v>
      </c>
      <c r="B6" s="14" t="s">
        <v>35</v>
      </c>
      <c r="C6" s="14" t="s">
        <v>36</v>
      </c>
      <c r="D6" s="14" t="s">
        <v>37</v>
      </c>
      <c r="E6" s="14"/>
      <c r="F6" s="14" t="s">
        <v>185</v>
      </c>
      <c r="G6" s="14" t="s">
        <v>38</v>
      </c>
      <c r="H6" s="14" t="s">
        <v>9</v>
      </c>
    </row>
    <row r="7" spans="1:8" ht="14.25">
      <c r="A7" s="13">
        <v>5</v>
      </c>
      <c r="B7" s="14" t="s">
        <v>39</v>
      </c>
      <c r="C7" s="14" t="s">
        <v>40</v>
      </c>
      <c r="D7" s="14" t="s">
        <v>41</v>
      </c>
      <c r="E7" s="14"/>
      <c r="F7" s="14" t="s">
        <v>42</v>
      </c>
      <c r="G7" s="14" t="s">
        <v>43</v>
      </c>
      <c r="H7" s="14" t="s">
        <v>10</v>
      </c>
    </row>
    <row r="8" spans="1:8" ht="14.25">
      <c r="A8" s="13">
        <v>6</v>
      </c>
      <c r="B8" s="14" t="s">
        <v>161</v>
      </c>
      <c r="C8" s="14" t="s">
        <v>44</v>
      </c>
      <c r="D8" s="14" t="s">
        <v>45</v>
      </c>
      <c r="E8" s="14"/>
      <c r="F8" s="14" t="s">
        <v>46</v>
      </c>
      <c r="G8" s="14" t="s">
        <v>47</v>
      </c>
      <c r="H8" s="14"/>
    </row>
    <row r="9" spans="1:8" ht="14.25">
      <c r="A9" s="13">
        <v>7</v>
      </c>
      <c r="B9" s="14" t="s">
        <v>48</v>
      </c>
      <c r="C9" s="14" t="s">
        <v>181</v>
      </c>
      <c r="D9" s="14" t="s">
        <v>49</v>
      </c>
      <c r="E9" s="14"/>
      <c r="F9" s="14" t="s">
        <v>50</v>
      </c>
      <c r="G9" s="14" t="s">
        <v>187</v>
      </c>
      <c r="H9" s="14"/>
    </row>
    <row r="10" spans="1:8" ht="14.25">
      <c r="A10" s="13">
        <v>8</v>
      </c>
      <c r="B10" s="14" t="s">
        <v>51</v>
      </c>
      <c r="C10" s="14" t="s">
        <v>52</v>
      </c>
      <c r="D10" s="14" t="s">
        <v>53</v>
      </c>
      <c r="E10" s="14"/>
      <c r="F10" s="14" t="s">
        <v>12</v>
      </c>
      <c r="G10" s="14" t="s">
        <v>59</v>
      </c>
      <c r="H10" s="14"/>
    </row>
    <row r="11" spans="1:8" ht="14.25">
      <c r="A11" s="13">
        <v>9</v>
      </c>
      <c r="B11" s="14" t="s">
        <v>55</v>
      </c>
      <c r="C11" s="14" t="s">
        <v>182</v>
      </c>
      <c r="D11" s="14" t="s">
        <v>57</v>
      </c>
      <c r="E11" s="14"/>
      <c r="F11" s="14" t="s">
        <v>54</v>
      </c>
      <c r="G11" s="14" t="s">
        <v>59</v>
      </c>
      <c r="H11" s="14"/>
    </row>
    <row r="12" spans="1:8" ht="14.25">
      <c r="A12" s="13">
        <v>10</v>
      </c>
      <c r="B12" s="14" t="s">
        <v>163</v>
      </c>
      <c r="C12" s="14" t="s">
        <v>56</v>
      </c>
      <c r="D12" s="14" t="s">
        <v>62</v>
      </c>
      <c r="E12" s="14"/>
      <c r="F12" s="14" t="s">
        <v>58</v>
      </c>
      <c r="G12" s="14" t="s">
        <v>59</v>
      </c>
      <c r="H12" s="14"/>
    </row>
    <row r="13" spans="1:8" ht="14.25">
      <c r="A13" s="13">
        <v>11</v>
      </c>
      <c r="B13" s="14" t="s">
        <v>60</v>
      </c>
      <c r="C13" s="14" t="s">
        <v>61</v>
      </c>
      <c r="D13" s="14" t="s">
        <v>65</v>
      </c>
      <c r="E13" s="14"/>
      <c r="F13" s="14" t="s">
        <v>59</v>
      </c>
      <c r="G13" s="14" t="s">
        <v>59</v>
      </c>
      <c r="H13" s="14"/>
    </row>
    <row r="14" spans="1:8" ht="14.25">
      <c r="A14" s="13">
        <v>12</v>
      </c>
      <c r="B14" s="14" t="s">
        <v>63</v>
      </c>
      <c r="C14" s="14" t="s">
        <v>64</v>
      </c>
      <c r="D14" s="14" t="s">
        <v>67</v>
      </c>
      <c r="E14" s="14"/>
      <c r="F14" s="14" t="s">
        <v>59</v>
      </c>
      <c r="G14" s="14" t="s">
        <v>59</v>
      </c>
      <c r="H14" s="14"/>
    </row>
    <row r="15" spans="1:8" ht="14.25">
      <c r="A15" s="13">
        <v>13</v>
      </c>
      <c r="B15" s="14" t="s">
        <v>164</v>
      </c>
      <c r="C15" s="14" t="s">
        <v>66</v>
      </c>
      <c r="D15" s="14" t="s">
        <v>69</v>
      </c>
      <c r="E15" s="14"/>
      <c r="F15" s="14" t="s">
        <v>59</v>
      </c>
      <c r="G15" s="14" t="s">
        <v>59</v>
      </c>
      <c r="H15" s="14"/>
    </row>
    <row r="16" spans="1:8" ht="14.25">
      <c r="A16" s="13">
        <v>14</v>
      </c>
      <c r="B16" s="14" t="s">
        <v>68</v>
      </c>
      <c r="C16" s="14" t="s">
        <v>183</v>
      </c>
      <c r="D16" s="14" t="s">
        <v>71</v>
      </c>
      <c r="E16" s="14"/>
      <c r="F16" s="14" t="s">
        <v>59</v>
      </c>
      <c r="G16" s="14" t="s">
        <v>59</v>
      </c>
      <c r="H16" s="14"/>
    </row>
    <row r="17" spans="1:8" ht="14.25">
      <c r="A17" s="13">
        <v>15</v>
      </c>
      <c r="B17" s="14" t="s">
        <v>56</v>
      </c>
      <c r="C17" s="14" t="s">
        <v>73</v>
      </c>
      <c r="D17" s="14" t="s">
        <v>184</v>
      </c>
      <c r="E17" s="14"/>
      <c r="F17" s="14" t="s">
        <v>59</v>
      </c>
      <c r="G17" s="14" t="s">
        <v>59</v>
      </c>
      <c r="H17" s="14"/>
    </row>
    <row r="18" spans="1:8" ht="14.25">
      <c r="A18" s="13">
        <v>16</v>
      </c>
      <c r="B18" s="14" t="s">
        <v>72</v>
      </c>
      <c r="C18" s="14" t="s">
        <v>70</v>
      </c>
      <c r="D18" s="14" t="s">
        <v>76</v>
      </c>
      <c r="E18" s="14"/>
      <c r="F18" s="14" t="s">
        <v>59</v>
      </c>
      <c r="G18" s="14" t="s">
        <v>59</v>
      </c>
      <c r="H18" s="14"/>
    </row>
    <row r="19" spans="1:8" ht="14.25">
      <c r="A19" s="13">
        <v>17</v>
      </c>
      <c r="B19" s="14" t="s">
        <v>74</v>
      </c>
      <c r="C19" s="14" t="s">
        <v>75</v>
      </c>
      <c r="D19" s="14" t="s">
        <v>59</v>
      </c>
      <c r="E19" s="14"/>
      <c r="F19" s="14" t="s">
        <v>59</v>
      </c>
      <c r="G19" s="14" t="s">
        <v>59</v>
      </c>
      <c r="H19" s="14"/>
    </row>
    <row r="20" spans="1:8" ht="14.25">
      <c r="A20" s="13">
        <v>18</v>
      </c>
      <c r="B20" s="14" t="s">
        <v>165</v>
      </c>
      <c r="C20" s="14" t="s">
        <v>78</v>
      </c>
      <c r="D20" s="14" t="s">
        <v>59</v>
      </c>
      <c r="E20" s="14"/>
      <c r="F20" s="14" t="s">
        <v>59</v>
      </c>
      <c r="G20" s="14" t="s">
        <v>59</v>
      </c>
      <c r="H20" s="14"/>
    </row>
    <row r="21" spans="1:8" ht="14.25">
      <c r="A21" s="13">
        <v>19</v>
      </c>
      <c r="B21" s="14" t="s">
        <v>77</v>
      </c>
      <c r="C21" s="14" t="s">
        <v>80</v>
      </c>
      <c r="D21" s="14" t="s">
        <v>59</v>
      </c>
      <c r="E21" s="14"/>
      <c r="F21" s="14" t="s">
        <v>59</v>
      </c>
      <c r="G21" s="14" t="s">
        <v>59</v>
      </c>
      <c r="H21" s="14"/>
    </row>
    <row r="22" spans="1:8" ht="14.25">
      <c r="A22" s="13">
        <v>20</v>
      </c>
      <c r="B22" s="14" t="s">
        <v>79</v>
      </c>
      <c r="C22" s="14" t="s">
        <v>82</v>
      </c>
      <c r="D22" s="14" t="s">
        <v>59</v>
      </c>
      <c r="E22" s="14"/>
      <c r="F22" s="14" t="s">
        <v>59</v>
      </c>
      <c r="G22" s="14" t="s">
        <v>59</v>
      </c>
      <c r="H22" s="14"/>
    </row>
    <row r="23" spans="1:8" ht="14.25">
      <c r="A23" s="13">
        <v>21</v>
      </c>
      <c r="B23" s="14" t="s">
        <v>81</v>
      </c>
      <c r="C23" s="14" t="s">
        <v>84</v>
      </c>
      <c r="D23" s="14" t="s">
        <v>59</v>
      </c>
      <c r="E23" s="14"/>
      <c r="F23" s="14" t="s">
        <v>59</v>
      </c>
      <c r="G23" s="14" t="s">
        <v>59</v>
      </c>
      <c r="H23" s="14"/>
    </row>
    <row r="24" spans="1:8" ht="14.25">
      <c r="A24" s="13">
        <v>22</v>
      </c>
      <c r="B24" s="14" t="s">
        <v>83</v>
      </c>
      <c r="C24" s="14" t="s">
        <v>86</v>
      </c>
      <c r="D24" s="14" t="s">
        <v>59</v>
      </c>
      <c r="E24" s="14"/>
      <c r="F24" s="14" t="s">
        <v>59</v>
      </c>
      <c r="G24" s="14" t="s">
        <v>59</v>
      </c>
      <c r="H24" s="14"/>
    </row>
    <row r="25" spans="1:8" ht="14.25">
      <c r="A25" s="13">
        <v>23</v>
      </c>
      <c r="B25" s="14" t="s">
        <v>166</v>
      </c>
      <c r="C25" s="14" t="s">
        <v>88</v>
      </c>
      <c r="D25" s="14" t="s">
        <v>59</v>
      </c>
      <c r="E25" s="14"/>
      <c r="F25" s="14" t="s">
        <v>59</v>
      </c>
      <c r="G25" s="14" t="s">
        <v>59</v>
      </c>
      <c r="H25" s="14"/>
    </row>
    <row r="26" spans="1:8" ht="14.25">
      <c r="A26" s="13">
        <v>24</v>
      </c>
      <c r="B26" s="14" t="s">
        <v>85</v>
      </c>
      <c r="C26" s="14" t="s">
        <v>90</v>
      </c>
      <c r="D26" s="14" t="s">
        <v>59</v>
      </c>
      <c r="E26" s="14"/>
      <c r="F26" s="14" t="s">
        <v>59</v>
      </c>
      <c r="G26" s="14" t="s">
        <v>59</v>
      </c>
      <c r="H26" s="14"/>
    </row>
    <row r="27" spans="1:8" ht="14.25">
      <c r="A27" s="13">
        <v>25</v>
      </c>
      <c r="B27" s="14" t="s">
        <v>87</v>
      </c>
      <c r="C27" s="14" t="s">
        <v>92</v>
      </c>
      <c r="D27" s="14" t="s">
        <v>59</v>
      </c>
      <c r="E27" s="14"/>
      <c r="F27" s="14" t="s">
        <v>59</v>
      </c>
      <c r="G27" s="14" t="s">
        <v>59</v>
      </c>
      <c r="H27" s="14"/>
    </row>
    <row r="28" spans="1:8" ht="14.25">
      <c r="A28" s="13">
        <v>26</v>
      </c>
      <c r="B28" s="14" t="s">
        <v>89</v>
      </c>
      <c r="C28" s="14" t="s">
        <v>94</v>
      </c>
      <c r="D28" s="14" t="s">
        <v>59</v>
      </c>
      <c r="E28" s="14"/>
      <c r="F28" s="14" t="s">
        <v>59</v>
      </c>
      <c r="G28" s="14" t="s">
        <v>59</v>
      </c>
      <c r="H28" s="14"/>
    </row>
    <row r="29" spans="1:8" ht="14.25">
      <c r="A29" s="13">
        <v>27</v>
      </c>
      <c r="B29" s="14" t="s">
        <v>91</v>
      </c>
      <c r="C29" s="14" t="s">
        <v>96</v>
      </c>
      <c r="D29" s="14" t="s">
        <v>59</v>
      </c>
      <c r="E29" s="14"/>
      <c r="F29" s="14" t="s">
        <v>59</v>
      </c>
      <c r="G29" s="14" t="s">
        <v>59</v>
      </c>
      <c r="H29" s="14"/>
    </row>
    <row r="30" spans="1:8" ht="14.25">
      <c r="A30" s="13">
        <v>28</v>
      </c>
      <c r="B30" s="14" t="s">
        <v>93</v>
      </c>
      <c r="C30" s="14" t="s">
        <v>98</v>
      </c>
      <c r="D30" s="14" t="s">
        <v>59</v>
      </c>
      <c r="E30" s="14"/>
      <c r="F30" s="14" t="s">
        <v>59</v>
      </c>
      <c r="G30" s="14" t="s">
        <v>59</v>
      </c>
      <c r="H30" s="14"/>
    </row>
    <row r="31" spans="1:8" ht="14.25">
      <c r="A31" s="13">
        <v>29</v>
      </c>
      <c r="B31" s="14" t="s">
        <v>95</v>
      </c>
      <c r="C31" s="14" t="s">
        <v>100</v>
      </c>
      <c r="D31" s="14" t="s">
        <v>59</v>
      </c>
      <c r="E31" s="14"/>
      <c r="F31" s="14" t="s">
        <v>59</v>
      </c>
      <c r="G31" s="14" t="s">
        <v>59</v>
      </c>
      <c r="H31" s="14"/>
    </row>
    <row r="32" spans="1:8" ht="14.25">
      <c r="A32" s="13">
        <v>30</v>
      </c>
      <c r="B32" s="14" t="s">
        <v>97</v>
      </c>
      <c r="C32" s="14" t="s">
        <v>101</v>
      </c>
      <c r="D32" s="14" t="s">
        <v>59</v>
      </c>
      <c r="E32" s="14"/>
      <c r="F32" s="14" t="s">
        <v>59</v>
      </c>
      <c r="G32" s="14" t="s">
        <v>59</v>
      </c>
      <c r="H32" s="14"/>
    </row>
    <row r="33" spans="1:8" ht="14.25">
      <c r="A33" s="13">
        <v>31</v>
      </c>
      <c r="B33" s="14" t="s">
        <v>167</v>
      </c>
      <c r="C33" s="14" t="s">
        <v>103</v>
      </c>
      <c r="D33" s="14" t="s">
        <v>59</v>
      </c>
      <c r="E33" s="14"/>
      <c r="F33" s="14" t="s">
        <v>59</v>
      </c>
      <c r="G33" s="14" t="s">
        <v>59</v>
      </c>
      <c r="H33" s="14"/>
    </row>
    <row r="34" spans="1:8" ht="14.25">
      <c r="A34" s="13">
        <v>32</v>
      </c>
      <c r="B34" s="14" t="s">
        <v>99</v>
      </c>
      <c r="C34" s="14" t="s">
        <v>105</v>
      </c>
      <c r="D34" s="14" t="s">
        <v>59</v>
      </c>
      <c r="E34" s="14"/>
      <c r="F34" s="14" t="s">
        <v>59</v>
      </c>
      <c r="G34" s="14" t="s">
        <v>59</v>
      </c>
      <c r="H34" s="14"/>
    </row>
    <row r="35" spans="1:8" ht="14.25">
      <c r="A35" s="13">
        <v>33</v>
      </c>
      <c r="B35" s="14" t="s">
        <v>168</v>
      </c>
      <c r="C35" s="14" t="s">
        <v>107</v>
      </c>
      <c r="D35" s="14" t="s">
        <v>59</v>
      </c>
      <c r="E35" s="14"/>
      <c r="F35" s="14" t="s">
        <v>59</v>
      </c>
      <c r="G35" s="14" t="s">
        <v>59</v>
      </c>
      <c r="H35" s="14"/>
    </row>
    <row r="36" spans="1:8" ht="14.25">
      <c r="A36" s="13">
        <v>34</v>
      </c>
      <c r="B36" s="14" t="s">
        <v>102</v>
      </c>
      <c r="C36" s="14" t="s">
        <v>108</v>
      </c>
      <c r="D36" s="14" t="s">
        <v>59</v>
      </c>
      <c r="E36" s="14"/>
      <c r="F36" s="14" t="s">
        <v>59</v>
      </c>
      <c r="G36" s="14" t="s">
        <v>59</v>
      </c>
      <c r="H36" s="14"/>
    </row>
    <row r="37" spans="1:8" ht="14.25">
      <c r="A37" s="13">
        <v>35</v>
      </c>
      <c r="B37" s="14" t="s">
        <v>104</v>
      </c>
      <c r="C37" s="14" t="s">
        <v>110</v>
      </c>
      <c r="D37" s="14" t="s">
        <v>59</v>
      </c>
      <c r="E37" s="14"/>
      <c r="F37" s="14" t="s">
        <v>59</v>
      </c>
      <c r="G37" s="14" t="s">
        <v>59</v>
      </c>
      <c r="H37" s="14"/>
    </row>
    <row r="38" spans="1:8" ht="14.25">
      <c r="A38" s="13">
        <v>36</v>
      </c>
      <c r="B38" s="14" t="s">
        <v>106</v>
      </c>
      <c r="C38" s="14" t="s">
        <v>112</v>
      </c>
      <c r="D38" s="14" t="s">
        <v>59</v>
      </c>
      <c r="E38" s="14"/>
      <c r="F38" s="14" t="s">
        <v>59</v>
      </c>
      <c r="G38" s="14" t="s">
        <v>59</v>
      </c>
      <c r="H38" s="14"/>
    </row>
    <row r="39" spans="1:8" ht="14.25">
      <c r="A39" s="13">
        <v>37</v>
      </c>
      <c r="B39" s="14" t="s">
        <v>169</v>
      </c>
      <c r="C39" s="14" t="s">
        <v>59</v>
      </c>
      <c r="D39" s="14" t="s">
        <v>59</v>
      </c>
      <c r="E39" s="14"/>
      <c r="F39" s="14" t="s">
        <v>59</v>
      </c>
      <c r="G39" s="14" t="s">
        <v>59</v>
      </c>
      <c r="H39" s="14"/>
    </row>
    <row r="40" spans="1:8" ht="14.25">
      <c r="A40" s="13">
        <v>38</v>
      </c>
      <c r="B40" s="14" t="s">
        <v>109</v>
      </c>
      <c r="C40" s="14" t="s">
        <v>59</v>
      </c>
      <c r="D40" s="14" t="s">
        <v>59</v>
      </c>
      <c r="E40" s="14"/>
      <c r="F40" s="14" t="s">
        <v>59</v>
      </c>
      <c r="G40" s="14" t="s">
        <v>59</v>
      </c>
      <c r="H40" s="14"/>
    </row>
    <row r="41" spans="1:8" ht="14.25">
      <c r="A41" s="13">
        <v>39</v>
      </c>
      <c r="B41" s="14" t="s">
        <v>111</v>
      </c>
      <c r="C41" s="14" t="s">
        <v>59</v>
      </c>
      <c r="D41" s="14" t="s">
        <v>59</v>
      </c>
      <c r="E41" s="14"/>
      <c r="F41" s="14" t="s">
        <v>59</v>
      </c>
      <c r="G41" s="14" t="s">
        <v>59</v>
      </c>
      <c r="H41" s="14"/>
    </row>
    <row r="42" spans="1:8" ht="14.25">
      <c r="A42" s="13">
        <v>40</v>
      </c>
      <c r="B42" s="14" t="s">
        <v>113</v>
      </c>
      <c r="C42" s="14" t="s">
        <v>59</v>
      </c>
      <c r="D42" s="14" t="s">
        <v>59</v>
      </c>
      <c r="E42" s="14"/>
      <c r="F42" s="14" t="s">
        <v>59</v>
      </c>
      <c r="G42" s="14" t="s">
        <v>59</v>
      </c>
      <c r="H42" s="14"/>
    </row>
    <row r="43" spans="1:8" ht="14.25">
      <c r="A43" s="13">
        <v>41</v>
      </c>
      <c r="B43" s="14" t="s">
        <v>114</v>
      </c>
      <c r="C43" s="14" t="s">
        <v>59</v>
      </c>
      <c r="D43" s="14" t="s">
        <v>59</v>
      </c>
      <c r="E43" s="14"/>
      <c r="F43" s="14" t="s">
        <v>59</v>
      </c>
      <c r="G43" s="14" t="s">
        <v>59</v>
      </c>
      <c r="H43" s="14"/>
    </row>
    <row r="44" spans="1:8" ht="14.25">
      <c r="A44" s="13">
        <v>42</v>
      </c>
      <c r="B44" s="14" t="s">
        <v>170</v>
      </c>
      <c r="C44" s="14" t="s">
        <v>59</v>
      </c>
      <c r="D44" s="14" t="s">
        <v>59</v>
      </c>
      <c r="E44" s="14"/>
      <c r="F44" s="14" t="s">
        <v>59</v>
      </c>
      <c r="G44" s="14" t="s">
        <v>59</v>
      </c>
      <c r="H44" s="14"/>
    </row>
    <row r="45" spans="1:8" ht="14.25">
      <c r="A45" s="13">
        <v>43</v>
      </c>
      <c r="B45" s="14" t="s">
        <v>115</v>
      </c>
      <c r="C45" s="14" t="s">
        <v>59</v>
      </c>
      <c r="D45" s="14" t="s">
        <v>59</v>
      </c>
      <c r="E45" s="14"/>
      <c r="F45" s="14" t="s">
        <v>59</v>
      </c>
      <c r="G45" s="14" t="s">
        <v>59</v>
      </c>
      <c r="H45" s="14"/>
    </row>
    <row r="46" spans="1:8" ht="14.25">
      <c r="A46" s="13">
        <v>44</v>
      </c>
      <c r="B46" s="14" t="s">
        <v>116</v>
      </c>
      <c r="C46" s="14" t="s">
        <v>59</v>
      </c>
      <c r="D46" s="14" t="s">
        <v>59</v>
      </c>
      <c r="E46" s="14"/>
      <c r="F46" s="14" t="s">
        <v>59</v>
      </c>
      <c r="G46" s="14" t="s">
        <v>59</v>
      </c>
      <c r="H46" s="14"/>
    </row>
    <row r="47" spans="1:8" ht="14.25">
      <c r="A47" s="13">
        <v>45</v>
      </c>
      <c r="B47" s="14" t="s">
        <v>117</v>
      </c>
      <c r="C47" s="14" t="s">
        <v>59</v>
      </c>
      <c r="D47" s="14" t="s">
        <v>59</v>
      </c>
      <c r="E47" s="14"/>
      <c r="F47" s="14" t="s">
        <v>59</v>
      </c>
      <c r="G47" s="14" t="s">
        <v>59</v>
      </c>
      <c r="H47" s="14"/>
    </row>
    <row r="48" spans="1:8" ht="14.25">
      <c r="A48" s="13">
        <v>46</v>
      </c>
      <c r="B48" s="14" t="s">
        <v>118</v>
      </c>
      <c r="C48" s="14" t="s">
        <v>59</v>
      </c>
      <c r="D48" s="14" t="s">
        <v>59</v>
      </c>
      <c r="E48" s="14"/>
      <c r="F48" s="14" t="s">
        <v>59</v>
      </c>
      <c r="G48" s="14" t="s">
        <v>59</v>
      </c>
      <c r="H48" s="14"/>
    </row>
    <row r="49" spans="1:8" ht="14.25">
      <c r="A49" s="13">
        <v>47</v>
      </c>
      <c r="B49" s="14" t="s">
        <v>171</v>
      </c>
      <c r="C49" s="14" t="s">
        <v>59</v>
      </c>
      <c r="D49" s="14" t="s">
        <v>59</v>
      </c>
      <c r="E49" s="14"/>
      <c r="F49" s="14" t="s">
        <v>59</v>
      </c>
      <c r="G49" s="14" t="s">
        <v>59</v>
      </c>
      <c r="H49" s="14"/>
    </row>
    <row r="50" spans="1:8" ht="14.25">
      <c r="A50" s="13">
        <v>48</v>
      </c>
      <c r="B50" s="14" t="s">
        <v>119</v>
      </c>
      <c r="C50" s="14" t="s">
        <v>59</v>
      </c>
      <c r="D50" s="14" t="s">
        <v>59</v>
      </c>
      <c r="E50" s="14"/>
      <c r="F50" s="14" t="s">
        <v>59</v>
      </c>
      <c r="G50" s="14" t="s">
        <v>59</v>
      </c>
      <c r="H50" s="14"/>
    </row>
    <row r="51" spans="1:8" ht="14.25">
      <c r="A51" s="13">
        <v>49</v>
      </c>
      <c r="B51" s="14" t="s">
        <v>172</v>
      </c>
      <c r="C51" s="14" t="s">
        <v>59</v>
      </c>
      <c r="D51" s="14" t="s">
        <v>59</v>
      </c>
      <c r="E51" s="14"/>
      <c r="F51" s="14" t="s">
        <v>59</v>
      </c>
      <c r="G51" s="14" t="s">
        <v>59</v>
      </c>
      <c r="H51" s="14"/>
    </row>
    <row r="52" spans="1:8" ht="14.25">
      <c r="A52" s="13">
        <v>50</v>
      </c>
      <c r="B52" s="14" t="s">
        <v>120</v>
      </c>
      <c r="C52" s="14" t="s">
        <v>59</v>
      </c>
      <c r="D52" s="14" t="s">
        <v>59</v>
      </c>
      <c r="E52" s="14"/>
      <c r="F52" s="14" t="s">
        <v>59</v>
      </c>
      <c r="G52" s="14" t="s">
        <v>59</v>
      </c>
      <c r="H52" s="14"/>
    </row>
    <row r="53" spans="1:8" ht="14.25">
      <c r="A53" s="13">
        <v>51</v>
      </c>
      <c r="B53" s="14" t="s">
        <v>121</v>
      </c>
      <c r="C53" s="14" t="s">
        <v>59</v>
      </c>
      <c r="D53" s="14" t="s">
        <v>59</v>
      </c>
      <c r="E53" s="14"/>
      <c r="F53" s="14" t="s">
        <v>59</v>
      </c>
      <c r="G53" s="14" t="s">
        <v>59</v>
      </c>
      <c r="H53" s="14"/>
    </row>
    <row r="54" spans="1:8" ht="14.25">
      <c r="A54" s="13">
        <v>52</v>
      </c>
      <c r="B54" s="14" t="s">
        <v>173</v>
      </c>
      <c r="C54" s="14" t="s">
        <v>59</v>
      </c>
      <c r="D54" s="14" t="s">
        <v>59</v>
      </c>
      <c r="E54" s="14"/>
      <c r="F54" s="14" t="s">
        <v>59</v>
      </c>
      <c r="G54" s="14" t="s">
        <v>59</v>
      </c>
      <c r="H54" s="14"/>
    </row>
    <row r="55" spans="1:8" ht="14.25">
      <c r="A55" s="13">
        <v>53</v>
      </c>
      <c r="B55" s="14" t="s">
        <v>123</v>
      </c>
      <c r="C55" s="14" t="s">
        <v>59</v>
      </c>
      <c r="D55" s="14" t="s">
        <v>59</v>
      </c>
      <c r="E55" s="14"/>
      <c r="F55" s="14" t="s">
        <v>59</v>
      </c>
      <c r="G55" s="14" t="s">
        <v>59</v>
      </c>
      <c r="H55" s="14"/>
    </row>
    <row r="56" spans="1:8" ht="14.25">
      <c r="A56" s="13">
        <v>54</v>
      </c>
      <c r="B56" s="14" t="s">
        <v>122</v>
      </c>
      <c r="C56" s="14" t="s">
        <v>59</v>
      </c>
      <c r="D56" s="14" t="s">
        <v>59</v>
      </c>
      <c r="E56" s="14"/>
      <c r="F56" s="14" t="s">
        <v>59</v>
      </c>
      <c r="G56" s="14" t="s">
        <v>59</v>
      </c>
      <c r="H56" s="14"/>
    </row>
    <row r="57" spans="1:8" ht="14.25">
      <c r="A57" s="13">
        <v>55</v>
      </c>
      <c r="B57" s="14" t="s">
        <v>124</v>
      </c>
      <c r="C57" s="14" t="s">
        <v>59</v>
      </c>
      <c r="D57" s="14" t="s">
        <v>59</v>
      </c>
      <c r="E57" s="14"/>
      <c r="F57" s="14" t="s">
        <v>59</v>
      </c>
      <c r="G57" s="14" t="s">
        <v>59</v>
      </c>
      <c r="H57" s="14"/>
    </row>
    <row r="58" spans="1:8" ht="14.25">
      <c r="A58" s="13">
        <v>56</v>
      </c>
      <c r="B58" s="14" t="s">
        <v>125</v>
      </c>
      <c r="C58" s="14" t="s">
        <v>59</v>
      </c>
      <c r="D58" s="14" t="s">
        <v>59</v>
      </c>
      <c r="E58" s="14"/>
      <c r="F58" s="14" t="s">
        <v>59</v>
      </c>
      <c r="G58" s="14" t="s">
        <v>59</v>
      </c>
      <c r="H58" s="14"/>
    </row>
    <row r="59" spans="1:8" ht="14.25">
      <c r="A59" s="13">
        <v>57</v>
      </c>
      <c r="B59" s="14" t="s">
        <v>126</v>
      </c>
      <c r="C59" s="14" t="s">
        <v>59</v>
      </c>
      <c r="D59" s="14" t="s">
        <v>59</v>
      </c>
      <c r="E59" s="14"/>
      <c r="F59" s="14" t="s">
        <v>59</v>
      </c>
      <c r="G59" s="14" t="s">
        <v>59</v>
      </c>
      <c r="H59" s="14"/>
    </row>
    <row r="60" spans="1:8" ht="14.25">
      <c r="A60" s="13">
        <v>58</v>
      </c>
      <c r="B60" s="14" t="s">
        <v>127</v>
      </c>
      <c r="C60" s="14" t="s">
        <v>59</v>
      </c>
      <c r="D60" s="14" t="s">
        <v>59</v>
      </c>
      <c r="E60" s="14"/>
      <c r="F60" s="14" t="s">
        <v>59</v>
      </c>
      <c r="G60" s="14" t="s">
        <v>59</v>
      </c>
      <c r="H60" s="14"/>
    </row>
    <row r="61" spans="1:8" ht="14.25">
      <c r="A61" s="13">
        <v>59</v>
      </c>
      <c r="B61" s="14" t="s">
        <v>128</v>
      </c>
      <c r="C61" s="14" t="s">
        <v>59</v>
      </c>
      <c r="D61" s="14" t="s">
        <v>59</v>
      </c>
      <c r="E61" s="14"/>
      <c r="F61" s="14" t="s">
        <v>59</v>
      </c>
      <c r="G61" s="14" t="s">
        <v>59</v>
      </c>
      <c r="H61" s="14"/>
    </row>
    <row r="62" spans="1:8" ht="14.25">
      <c r="A62" s="13">
        <v>60</v>
      </c>
      <c r="B62" s="14" t="s">
        <v>129</v>
      </c>
      <c r="C62" s="14" t="s">
        <v>59</v>
      </c>
      <c r="D62" s="14" t="s">
        <v>59</v>
      </c>
      <c r="E62" s="14"/>
      <c r="F62" s="14" t="s">
        <v>59</v>
      </c>
      <c r="G62" s="14" t="s">
        <v>59</v>
      </c>
      <c r="H62" s="14"/>
    </row>
    <row r="63" spans="1:8" ht="14.25">
      <c r="A63" s="13">
        <v>61</v>
      </c>
      <c r="B63" s="14" t="s">
        <v>174</v>
      </c>
      <c r="C63" s="14" t="s">
        <v>59</v>
      </c>
      <c r="D63" s="14" t="s">
        <v>59</v>
      </c>
      <c r="E63" s="14"/>
      <c r="F63" s="14" t="s">
        <v>59</v>
      </c>
      <c r="G63" s="14" t="s">
        <v>59</v>
      </c>
      <c r="H63" s="14"/>
    </row>
    <row r="64" spans="1:8" ht="14.25">
      <c r="A64" s="13">
        <v>62</v>
      </c>
      <c r="B64" s="14" t="s">
        <v>130</v>
      </c>
      <c r="C64" s="14" t="s">
        <v>59</v>
      </c>
      <c r="D64" s="14" t="s">
        <v>59</v>
      </c>
      <c r="E64" s="14"/>
      <c r="F64" s="14" t="s">
        <v>59</v>
      </c>
      <c r="G64" s="14" t="s">
        <v>59</v>
      </c>
      <c r="H64" s="14"/>
    </row>
    <row r="65" spans="1:8" ht="14.25">
      <c r="A65" s="13">
        <v>63</v>
      </c>
      <c r="B65" s="14" t="s">
        <v>131</v>
      </c>
      <c r="C65" s="14" t="s">
        <v>59</v>
      </c>
      <c r="D65" s="14" t="s">
        <v>59</v>
      </c>
      <c r="E65" s="14"/>
      <c r="F65" s="14" t="s">
        <v>59</v>
      </c>
      <c r="G65" s="14" t="s">
        <v>59</v>
      </c>
      <c r="H65" s="14"/>
    </row>
    <row r="66" spans="1:8" ht="14.25">
      <c r="A66" s="13">
        <v>64</v>
      </c>
      <c r="B66" s="14" t="s">
        <v>132</v>
      </c>
      <c r="C66" s="14" t="s">
        <v>59</v>
      </c>
      <c r="D66" s="14" t="s">
        <v>59</v>
      </c>
      <c r="E66" s="14"/>
      <c r="F66" s="14" t="s">
        <v>59</v>
      </c>
      <c r="G66" s="14" t="s">
        <v>59</v>
      </c>
      <c r="H66" s="14"/>
    </row>
    <row r="67" spans="1:8" ht="14.25">
      <c r="A67" s="13">
        <v>65</v>
      </c>
      <c r="B67" s="14" t="s">
        <v>133</v>
      </c>
      <c r="C67" s="14" t="s">
        <v>59</v>
      </c>
      <c r="D67" s="14" t="s">
        <v>59</v>
      </c>
      <c r="E67" s="14"/>
      <c r="F67" s="14" t="s">
        <v>59</v>
      </c>
      <c r="G67" s="14" t="s">
        <v>59</v>
      </c>
      <c r="H67" s="14"/>
    </row>
    <row r="68" spans="1:8" ht="14.25">
      <c r="A68" s="13">
        <v>66</v>
      </c>
      <c r="B68" s="14" t="s">
        <v>134</v>
      </c>
      <c r="C68" s="14" t="s">
        <v>59</v>
      </c>
      <c r="D68" s="14" t="s">
        <v>59</v>
      </c>
      <c r="E68" s="14"/>
      <c r="F68" s="14" t="s">
        <v>59</v>
      </c>
      <c r="G68" s="14" t="s">
        <v>59</v>
      </c>
      <c r="H68" s="14"/>
    </row>
    <row r="69" spans="1:8" ht="14.25">
      <c r="A69" s="13">
        <v>67</v>
      </c>
      <c r="B69" s="14" t="s">
        <v>135</v>
      </c>
      <c r="C69" s="14"/>
      <c r="D69" s="14" t="s">
        <v>59</v>
      </c>
      <c r="E69" s="14"/>
      <c r="F69" s="14"/>
      <c r="G69" s="14"/>
      <c r="H69" s="14"/>
    </row>
    <row r="70" spans="1:8" ht="14.25">
      <c r="A70" s="13">
        <v>68</v>
      </c>
      <c r="B70" s="14" t="s">
        <v>136</v>
      </c>
      <c r="C70" s="14"/>
      <c r="D70" s="14" t="s">
        <v>59</v>
      </c>
      <c r="E70" s="14"/>
      <c r="F70" s="14"/>
      <c r="G70" s="14"/>
      <c r="H70" s="14"/>
    </row>
    <row r="71" spans="1:8" ht="14.25">
      <c r="A71" s="13">
        <v>69</v>
      </c>
      <c r="B71" s="14" t="s">
        <v>137</v>
      </c>
      <c r="C71" s="14"/>
      <c r="D71" s="14" t="s">
        <v>59</v>
      </c>
      <c r="E71" s="14"/>
      <c r="F71" s="14"/>
      <c r="G71" s="14"/>
      <c r="H71" s="14"/>
    </row>
    <row r="72" spans="1:8" ht="14.25">
      <c r="A72" s="13">
        <v>70</v>
      </c>
      <c r="B72" s="14" t="s">
        <v>175</v>
      </c>
      <c r="C72" s="14"/>
      <c r="D72" s="14" t="s">
        <v>59</v>
      </c>
      <c r="E72" s="14"/>
      <c r="F72" s="14"/>
      <c r="G72" s="14"/>
      <c r="H72" s="14"/>
    </row>
    <row r="73" spans="1:8" ht="14.25">
      <c r="A73" s="13">
        <v>71</v>
      </c>
      <c r="B73" s="14" t="s">
        <v>138</v>
      </c>
      <c r="C73" s="14"/>
      <c r="D73" s="14" t="s">
        <v>59</v>
      </c>
      <c r="E73" s="14"/>
      <c r="F73" s="14"/>
      <c r="G73" s="14"/>
      <c r="H73" s="14"/>
    </row>
    <row r="74" spans="1:8" ht="14.25">
      <c r="A74" s="13">
        <v>72</v>
      </c>
      <c r="B74" s="14" t="s">
        <v>139</v>
      </c>
      <c r="C74" s="14"/>
      <c r="D74" s="14" t="s">
        <v>59</v>
      </c>
      <c r="E74" s="14"/>
      <c r="F74" s="14"/>
      <c r="G74" s="14"/>
      <c r="H74" s="14"/>
    </row>
    <row r="75" spans="1:8" ht="14.25">
      <c r="A75" s="13">
        <v>73</v>
      </c>
      <c r="B75" s="14" t="s">
        <v>140</v>
      </c>
      <c r="C75" s="14"/>
      <c r="D75" s="14" t="s">
        <v>59</v>
      </c>
      <c r="E75" s="14"/>
      <c r="F75" s="14"/>
      <c r="G75" s="14"/>
      <c r="H75" s="14"/>
    </row>
    <row r="76" spans="1:8" ht="14.25">
      <c r="A76" s="13">
        <v>74</v>
      </c>
      <c r="B76" s="14" t="s">
        <v>176</v>
      </c>
      <c r="C76" s="14"/>
      <c r="D76" s="14" t="s">
        <v>59</v>
      </c>
      <c r="E76" s="14"/>
      <c r="F76" s="14"/>
      <c r="G76" s="14"/>
      <c r="H76" s="14"/>
    </row>
    <row r="77" spans="1:8" ht="14.25">
      <c r="A77" s="13">
        <v>75</v>
      </c>
      <c r="B77" s="14" t="s">
        <v>141</v>
      </c>
      <c r="C77" s="14"/>
      <c r="D77" s="14" t="s">
        <v>59</v>
      </c>
      <c r="E77" s="14"/>
      <c r="F77" s="14"/>
      <c r="G77" s="14"/>
      <c r="H77" s="14"/>
    </row>
    <row r="78" spans="1:8" ht="14.25">
      <c r="A78" s="13">
        <v>76</v>
      </c>
      <c r="B78" s="14" t="s">
        <v>142</v>
      </c>
      <c r="C78" s="14"/>
      <c r="D78" s="14" t="s">
        <v>59</v>
      </c>
      <c r="E78" s="14"/>
      <c r="F78" s="14"/>
      <c r="G78" s="14"/>
      <c r="H78" s="14"/>
    </row>
    <row r="79" spans="1:8" ht="14.25">
      <c r="A79" s="13">
        <v>77</v>
      </c>
      <c r="B79" s="14" t="s">
        <v>143</v>
      </c>
      <c r="C79" s="14"/>
      <c r="D79" s="14" t="s">
        <v>59</v>
      </c>
      <c r="E79" s="14"/>
      <c r="F79" s="14"/>
      <c r="G79" s="14"/>
      <c r="H79" s="14"/>
    </row>
    <row r="80" spans="1:8" ht="14.25">
      <c r="A80" s="13">
        <v>78</v>
      </c>
      <c r="B80" s="14" t="s">
        <v>144</v>
      </c>
      <c r="C80" s="14"/>
      <c r="D80" s="14" t="s">
        <v>59</v>
      </c>
      <c r="E80" s="14"/>
      <c r="F80" s="14"/>
      <c r="G80" s="14"/>
      <c r="H80" s="14"/>
    </row>
    <row r="81" spans="1:8" ht="14.25">
      <c r="A81" s="13">
        <v>79</v>
      </c>
      <c r="B81" s="14" t="s">
        <v>145</v>
      </c>
      <c r="C81" s="14"/>
      <c r="D81" s="14" t="s">
        <v>59</v>
      </c>
      <c r="E81" s="14"/>
      <c r="F81" s="14"/>
      <c r="G81" s="14"/>
      <c r="H81" s="14"/>
    </row>
    <row r="82" spans="1:8" ht="14.25">
      <c r="A82" s="13">
        <v>80</v>
      </c>
      <c r="B82" s="14" t="s">
        <v>146</v>
      </c>
      <c r="C82" s="14"/>
      <c r="D82" s="14" t="s">
        <v>59</v>
      </c>
      <c r="E82" s="14"/>
      <c r="F82" s="14"/>
      <c r="G82" s="14"/>
      <c r="H82" s="14"/>
    </row>
    <row r="83" spans="1:8" ht="14.25">
      <c r="A83" s="13">
        <v>81</v>
      </c>
      <c r="B83" s="14" t="s">
        <v>162</v>
      </c>
      <c r="C83" s="14"/>
      <c r="D83" s="14" t="s">
        <v>59</v>
      </c>
      <c r="E83" s="14"/>
      <c r="F83" s="14"/>
      <c r="G83" s="14"/>
      <c r="H83" s="14"/>
    </row>
    <row r="84" spans="1:8" ht="14.25">
      <c r="A84" s="13">
        <v>82</v>
      </c>
      <c r="B84" s="14" t="s">
        <v>147</v>
      </c>
      <c r="C84" s="14"/>
      <c r="D84" s="14" t="s">
        <v>59</v>
      </c>
      <c r="E84" s="14"/>
      <c r="F84" s="14"/>
      <c r="G84" s="14"/>
      <c r="H84" s="14"/>
    </row>
    <row r="85" spans="1:8" ht="14.25">
      <c r="A85" s="13">
        <v>83</v>
      </c>
      <c r="B85" s="14" t="s">
        <v>177</v>
      </c>
      <c r="C85" s="14"/>
      <c r="D85" s="14" t="s">
        <v>59</v>
      </c>
      <c r="E85" s="14"/>
      <c r="F85" s="14"/>
      <c r="G85" s="14"/>
      <c r="H85" s="14"/>
    </row>
    <row r="86" spans="1:8" ht="14.25">
      <c r="A86" s="13">
        <v>84</v>
      </c>
      <c r="B86" s="14" t="s">
        <v>148</v>
      </c>
      <c r="C86" s="14"/>
      <c r="D86" s="14" t="s">
        <v>59</v>
      </c>
      <c r="E86" s="14"/>
      <c r="F86" s="14"/>
      <c r="G86" s="14"/>
      <c r="H86" s="14"/>
    </row>
    <row r="87" spans="1:8" ht="14.25">
      <c r="A87" s="13">
        <v>85</v>
      </c>
      <c r="B87" s="14" t="s">
        <v>149</v>
      </c>
      <c r="C87" s="14"/>
      <c r="D87" s="14" t="s">
        <v>59</v>
      </c>
      <c r="E87" s="14"/>
      <c r="F87" s="14"/>
      <c r="G87" s="14"/>
      <c r="H87" s="14"/>
    </row>
    <row r="88" spans="1:8" ht="14.25">
      <c r="A88" s="13">
        <v>86</v>
      </c>
      <c r="B88" s="14" t="s">
        <v>179</v>
      </c>
      <c r="C88" s="14"/>
      <c r="D88" s="14" t="s">
        <v>59</v>
      </c>
      <c r="E88" s="14"/>
      <c r="F88" s="14"/>
      <c r="G88" s="14"/>
      <c r="H88" s="14"/>
    </row>
    <row r="89" spans="1:8" ht="14.25">
      <c r="A89" s="13">
        <v>87</v>
      </c>
      <c r="B89" s="14" t="s">
        <v>178</v>
      </c>
      <c r="C89" s="14"/>
      <c r="D89" s="14" t="s">
        <v>59</v>
      </c>
      <c r="E89" s="14"/>
      <c r="F89" s="14"/>
      <c r="G89" s="14"/>
      <c r="H89" s="14"/>
    </row>
    <row r="90" spans="1:8" ht="14.25">
      <c r="A90" s="13">
        <v>88</v>
      </c>
      <c r="B90" s="14" t="s">
        <v>150</v>
      </c>
      <c r="C90" s="14"/>
      <c r="D90" s="14" t="s">
        <v>59</v>
      </c>
      <c r="E90" s="14"/>
      <c r="F90" s="14"/>
      <c r="G90" s="14"/>
      <c r="H90" s="14"/>
    </row>
    <row r="91" spans="1:8" ht="14.25">
      <c r="A91" s="13">
        <v>89</v>
      </c>
      <c r="B91" s="14" t="s">
        <v>151</v>
      </c>
      <c r="C91" s="14"/>
      <c r="D91" s="14" t="s">
        <v>59</v>
      </c>
      <c r="E91" s="14"/>
      <c r="F91" s="14"/>
      <c r="G91" s="14"/>
      <c r="H91" s="14"/>
    </row>
    <row r="92" spans="1:8" ht="14.25">
      <c r="A92" s="13">
        <v>90</v>
      </c>
      <c r="B92" s="14" t="s">
        <v>152</v>
      </c>
      <c r="C92" s="14"/>
      <c r="D92" s="14" t="s">
        <v>59</v>
      </c>
      <c r="E92" s="14"/>
      <c r="F92" s="14"/>
      <c r="G92" s="14"/>
      <c r="H92" s="14"/>
    </row>
    <row r="93" spans="1:8" ht="14.25">
      <c r="A93" s="13">
        <v>91</v>
      </c>
      <c r="B93" s="14" t="s">
        <v>153</v>
      </c>
      <c r="C93" s="14"/>
      <c r="D93" s="14" t="s">
        <v>59</v>
      </c>
      <c r="E93" s="14"/>
      <c r="F93" s="14"/>
      <c r="G93" s="14"/>
      <c r="H93" s="14"/>
    </row>
    <row r="94" spans="1:8" ht="14.25">
      <c r="A94" s="13">
        <v>92</v>
      </c>
      <c r="B94" s="14" t="s">
        <v>154</v>
      </c>
      <c r="C94" s="14"/>
      <c r="D94" s="14" t="s">
        <v>59</v>
      </c>
      <c r="E94" s="14"/>
      <c r="F94" s="14"/>
      <c r="G94" s="14"/>
      <c r="H94" s="14"/>
    </row>
    <row r="95" spans="1:8" ht="14.25">
      <c r="A95" s="13">
        <v>93</v>
      </c>
      <c r="B95" s="14" t="s">
        <v>180</v>
      </c>
      <c r="C95" s="14"/>
      <c r="D95" s="14" t="s">
        <v>59</v>
      </c>
      <c r="E95" s="14"/>
      <c r="F95" s="14"/>
      <c r="G95" s="14"/>
      <c r="H95" s="14"/>
    </row>
    <row r="96" spans="1:8" ht="14.25">
      <c r="A96" s="13">
        <v>94</v>
      </c>
      <c r="B96" s="14" t="s">
        <v>155</v>
      </c>
      <c r="C96" s="14"/>
      <c r="D96" s="14" t="s">
        <v>59</v>
      </c>
      <c r="E96" s="14"/>
      <c r="F96" s="14"/>
      <c r="G96" s="14"/>
      <c r="H96" s="14"/>
    </row>
    <row r="97" spans="1:8" ht="14.25">
      <c r="A97" s="13">
        <v>95</v>
      </c>
      <c r="B97" s="14" t="s">
        <v>157</v>
      </c>
      <c r="C97" s="14"/>
      <c r="D97" s="14" t="s">
        <v>59</v>
      </c>
      <c r="E97" s="14"/>
      <c r="F97" s="14"/>
      <c r="G97" s="14"/>
      <c r="H97" s="14"/>
    </row>
    <row r="98" spans="1:8" ht="14.25">
      <c r="A98" s="13">
        <v>96</v>
      </c>
      <c r="B98" s="14" t="s">
        <v>156</v>
      </c>
      <c r="C98" s="14"/>
      <c r="D98" s="14" t="s">
        <v>59</v>
      </c>
      <c r="E98" s="14"/>
      <c r="F98" s="14"/>
      <c r="G98" s="14"/>
      <c r="H98" s="14"/>
    </row>
    <row r="99" spans="1:8" ht="14.25">
      <c r="A99" s="13">
        <v>97</v>
      </c>
      <c r="B99" s="14" t="s">
        <v>158</v>
      </c>
      <c r="C99" s="14"/>
      <c r="D99" s="14" t="s">
        <v>59</v>
      </c>
      <c r="E99" s="14"/>
      <c r="F99" s="14"/>
      <c r="G99" s="14"/>
      <c r="H99" s="14"/>
    </row>
    <row r="100" spans="1:8" ht="14.25">
      <c r="A100" s="13">
        <v>98</v>
      </c>
      <c r="B100" s="14" t="s">
        <v>11</v>
      </c>
      <c r="C100" s="14"/>
      <c r="D100" s="14" t="s">
        <v>59</v>
      </c>
      <c r="E100" s="14"/>
      <c r="F100" s="14"/>
      <c r="G100" s="14"/>
      <c r="H100" s="14"/>
    </row>
    <row r="101" spans="1:8" ht="14.25">
      <c r="A101" s="13">
        <v>99</v>
      </c>
      <c r="B101" s="14"/>
      <c r="C101" s="14"/>
      <c r="D101" s="14" t="s">
        <v>59</v>
      </c>
      <c r="E101" s="14"/>
      <c r="F101" s="14"/>
      <c r="G101" s="14"/>
      <c r="H101" s="14"/>
    </row>
    <row r="102" spans="1:8" ht="14.25">
      <c r="A102" s="13">
        <v>100</v>
      </c>
      <c r="B102" s="14"/>
      <c r="C102" s="14"/>
      <c r="D102" s="14" t="s">
        <v>59</v>
      </c>
      <c r="E102" s="14"/>
      <c r="F102" s="14"/>
      <c r="G102" s="14"/>
      <c r="H102" s="14"/>
    </row>
    <row r="103" spans="1:8" ht="14.25">
      <c r="A103" s="1"/>
      <c r="B103" s="1"/>
      <c r="C103" s="1"/>
      <c r="D103" s="1"/>
      <c r="E103" s="1"/>
      <c r="F103" s="1"/>
      <c r="G103" s="1"/>
      <c r="H103" s="1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Sady_tradycyjne</vt:lpstr>
      <vt:lpstr>Lista</vt:lpstr>
      <vt:lpstr>Sady_tradycyjne!Kryteria</vt:lpstr>
      <vt:lpstr>Sady_tradycyjne!Obszar_wydruku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Bogusław Kiedrowski</dc:creator>
  <cp:lastModifiedBy>Admin</cp:lastModifiedBy>
  <cp:lastPrinted>2016-04-13T10:37:50Z</cp:lastPrinted>
  <dcterms:created xsi:type="dcterms:W3CDTF">2015-08-12T06:04:17Z</dcterms:created>
  <dcterms:modified xsi:type="dcterms:W3CDTF">2016-05-09T07:42:37Z</dcterms:modified>
</cp:coreProperties>
</file>